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jcmajne_rgn_hr/Documents/Radna površina/FINANCIJSKI PLAN/FIN.PLAN 2025/IZVRŠENJE PLANA/IZVRŠENJE FP ZA 1-12.2025/"/>
    </mc:Choice>
  </mc:AlternateContent>
  <xr:revisionPtr revIDLastSave="545" documentId="13_ncr:1_{58EE3F3A-E85C-4EF9-930A-98D4C1C02A5B}" xr6:coauthVersionLast="47" xr6:coauthVersionMax="47" xr10:uidLastSave="{8E3C3880-EE0E-46CF-B042-6D675C5568E6}"/>
  <bookViews>
    <workbookView xWindow="-25275" yWindow="300" windowWidth="24795" windowHeight="1533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5" i="7" l="1"/>
  <c r="F28" i="7" l="1"/>
  <c r="E33" i="7"/>
  <c r="E82" i="7"/>
  <c r="E29" i="7"/>
  <c r="D29" i="7"/>
  <c r="C29" i="7"/>
  <c r="E12" i="7" l="1"/>
  <c r="D115" i="7"/>
  <c r="D12" i="7" s="1"/>
  <c r="C115" i="7"/>
  <c r="C12" i="7" s="1"/>
  <c r="F118" i="7"/>
  <c r="E111" i="7"/>
  <c r="D111" i="7"/>
  <c r="C111" i="7"/>
  <c r="C33" i="7" l="1"/>
  <c r="D33" i="7"/>
  <c r="F17" i="7" l="1"/>
  <c r="C15" i="7"/>
  <c r="F113" i="7" l="1"/>
  <c r="F116" i="7"/>
  <c r="F117" i="7"/>
  <c r="F54" i="7"/>
  <c r="F55" i="7"/>
  <c r="F56" i="7"/>
  <c r="F58" i="7"/>
  <c r="F59" i="7"/>
  <c r="F60" i="7"/>
  <c r="F61" i="7"/>
  <c r="F62" i="7"/>
  <c r="F63" i="7"/>
  <c r="F65" i="7"/>
  <c r="F66" i="7"/>
  <c r="F67" i="7"/>
  <c r="F72" i="7"/>
  <c r="F83" i="7"/>
  <c r="F84" i="7"/>
  <c r="F85" i="7"/>
  <c r="F86" i="7"/>
  <c r="F87" i="7"/>
  <c r="F88" i="7"/>
  <c r="F89" i="7"/>
  <c r="F91" i="7"/>
  <c r="F92" i="7"/>
  <c r="F93" i="7"/>
  <c r="F94" i="7"/>
  <c r="F95" i="7"/>
  <c r="F96" i="7"/>
  <c r="F97" i="7"/>
  <c r="F99" i="7"/>
  <c r="F100" i="7"/>
  <c r="F101" i="7"/>
  <c r="F103" i="7"/>
  <c r="F104" i="7"/>
  <c r="F105" i="7"/>
  <c r="F109" i="7"/>
  <c r="F39" i="7"/>
  <c r="F35" i="7"/>
  <c r="F27" i="7"/>
  <c r="F22" i="7"/>
  <c r="F16" i="7"/>
  <c r="F12" i="7"/>
  <c r="D53" i="7"/>
  <c r="D8" i="7" s="1"/>
  <c r="D64" i="7"/>
  <c r="D74" i="7"/>
  <c r="D38" i="7"/>
  <c r="D37" i="7" s="1"/>
  <c r="D20" i="7"/>
  <c r="D15" i="7"/>
  <c r="D14" i="7" s="1"/>
  <c r="D5" i="7" l="1"/>
  <c r="C64" i="7"/>
  <c r="C38" i="7"/>
  <c r="C37" i="7" s="1"/>
  <c r="C20" i="7"/>
  <c r="E38" i="7" l="1"/>
  <c r="F38" i="7" s="1"/>
  <c r="E98" i="7"/>
  <c r="E37" i="7" l="1"/>
  <c r="F37" i="7" s="1"/>
  <c r="E15" i="7"/>
  <c r="E14" i="7" s="1"/>
  <c r="F15" i="7" l="1"/>
  <c r="E6" i="7"/>
  <c r="F115" i="7"/>
  <c r="F14" i="7" l="1"/>
  <c r="F33" i="7" l="1"/>
  <c r="C114" i="7"/>
  <c r="D114" i="7"/>
  <c r="E114" i="7"/>
  <c r="D90" i="7"/>
  <c r="D7" i="7" s="1"/>
  <c r="E90" i="7"/>
  <c r="D11" i="7"/>
  <c r="D107" i="7"/>
  <c r="D10" i="7" s="1"/>
  <c r="E107" i="7"/>
  <c r="D98" i="7"/>
  <c r="D82" i="7"/>
  <c r="F82" i="7" s="1"/>
  <c r="E74" i="7"/>
  <c r="E64" i="7"/>
  <c r="E53" i="7"/>
  <c r="D47" i="7"/>
  <c r="E47" i="7"/>
  <c r="D43" i="7"/>
  <c r="E43" i="7"/>
  <c r="D32" i="7"/>
  <c r="E32" i="7"/>
  <c r="F32" i="7" s="1"/>
  <c r="E20" i="7"/>
  <c r="C11" i="7"/>
  <c r="C107" i="7"/>
  <c r="C10" i="7" s="1"/>
  <c r="C98" i="7"/>
  <c r="C9" i="7" s="1"/>
  <c r="C90" i="7"/>
  <c r="C7" i="7" s="1"/>
  <c r="C82" i="7"/>
  <c r="C74" i="7"/>
  <c r="C53" i="7"/>
  <c r="C8" i="7" s="1"/>
  <c r="C47" i="7"/>
  <c r="C43" i="7"/>
  <c r="C5" i="7"/>
  <c r="E81" i="7" l="1"/>
  <c r="E5" i="7"/>
  <c r="F5" i="7" s="1"/>
  <c r="E19" i="7"/>
  <c r="E13" i="7" s="1"/>
  <c r="F98" i="7"/>
  <c r="D9" i="7"/>
  <c r="F64" i="7"/>
  <c r="E9" i="7"/>
  <c r="F9" i="7" s="1"/>
  <c r="F114" i="7"/>
  <c r="D42" i="7"/>
  <c r="E10" i="7"/>
  <c r="F10" i="7" s="1"/>
  <c r="F107" i="7"/>
  <c r="E11" i="7"/>
  <c r="F11" i="7" s="1"/>
  <c r="F111" i="7"/>
  <c r="E7" i="7"/>
  <c r="F7" i="7" s="1"/>
  <c r="F90" i="7"/>
  <c r="F20" i="7"/>
  <c r="E8" i="7"/>
  <c r="F8" i="7" s="1"/>
  <c r="F53" i="7"/>
  <c r="D6" i="7"/>
  <c r="F6" i="7" s="1"/>
  <c r="D81" i="7"/>
  <c r="C19" i="7"/>
  <c r="C32" i="7"/>
  <c r="D19" i="7"/>
  <c r="D13" i="7" s="1"/>
  <c r="C14" i="7"/>
  <c r="C6" i="7"/>
  <c r="E42" i="7"/>
  <c r="C81" i="7"/>
  <c r="C42" i="7"/>
  <c r="C13" i="7" l="1"/>
  <c r="F42" i="7"/>
  <c r="F19" i="7"/>
  <c r="F81" i="7"/>
  <c r="F13" i="7" l="1"/>
</calcChain>
</file>

<file path=xl/sharedStrings.xml><?xml version="1.0" encoding="utf-8"?>
<sst xmlns="http://schemas.openxmlformats.org/spreadsheetml/2006/main" count="253" uniqueCount="58">
  <si>
    <t>A621001</t>
  </si>
  <si>
    <t>REDOVNA DJELATNOST SVEUČILIŠTA U ZAGREBU</t>
  </si>
  <si>
    <t>Opći prihodi i primici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</si>
  <si>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</si>
  <si>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</si>
  <si>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</si>
  <si>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</si>
  <si>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</si>
  <si>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</si>
  <si>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</si>
  <si>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</si>
  <si>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</si>
  <si>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</si>
  <si>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</si>
  <si>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</si>
  <si>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</si>
  <si>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</si>
  <si>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</si>
  <si>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</si>
  <si>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Mehanizam za oporavak i otpornost</t>
  </si>
  <si>
    <t>2047 SVEUČILIŠTE U ZAGREBU - RUDARSKO-GEOLOŠKO-NAFTNI FAKULTET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</si>
  <si>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</si>
  <si>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</si>
  <si>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</si>
  <si>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</si>
  <si>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</si>
  <si>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</si>
  <si>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</si>
  <si>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</si>
  <si>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</si>
  <si>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</si>
  <si>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</si>
  <si>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</si>
  <si>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</si>
  <si>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</si>
  <si>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</si>
  <si>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</si>
  <si>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</si>
  <si>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</si>
  <si>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</si>
  <si>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</si>
  <si>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</si>
  <si>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</si>
  <si>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</si>
  <si>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</si>
  <si>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 xml:space="preserve">BROJČANA OZNAKA PRORAČUNSKOG KORISNIKA </t>
  </si>
  <si>
    <t>Prihodi od nefin. imovine i nadoknade šteta s osnova osig.</t>
  </si>
  <si>
    <t xml:space="preserve">         A679118</t>
  </si>
  <si>
    <t>PROJEKT PRAĆENJA GEOLOŠKIH HAZARDA</t>
  </si>
  <si>
    <t xml:space="preserve">  Prihodi od nefin. imovine i nadoknade šteta s osnova osig.</t>
  </si>
  <si>
    <t>Ulaganje u organizacijsku reformu i infrastrukturu</t>
  </si>
  <si>
    <t>IZVORNI PLAN ILI REBALANS 
2025.</t>
  </si>
  <si>
    <t>TEKUĆI PLAN 
2025.</t>
  </si>
  <si>
    <t>OSTVARENJE/IZVRŠENJE 
01.2025. - 12.2025.</t>
  </si>
  <si>
    <t xml:space="preserve">INDEKS
</t>
  </si>
  <si>
    <t>-</t>
  </si>
  <si>
    <t>K679128</t>
  </si>
  <si>
    <t>Posebni dio godišnjeg izvještaja o izvršenju financijskog plana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</si>
</sst>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18"/>
      </left>
      <right/>
      <top/>
      <bottom style="thin">
        <color indexed="18"/>
      </bottom>
      <diagonal/>
    </border>
  </borders>
  <cellStyleXfs count="54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8" fillId="0" borderId="0"/>
    <xf numFmtId="0" fontId="14" fillId="27" borderId="0"/>
    <xf numFmtId="4" fontId="12" fillId="21" borderId="4" applyNumberFormat="0" applyProtection="0">
      <alignment horizontal="left" vertical="center" indent="1"/>
    </xf>
  </cellStyleXfs>
  <cellXfs count="44">
    <xf numFmtId="0" fontId="0" fillId="0" borderId="0" xfId="0"/>
    <xf numFmtId="0" fontId="0" fillId="0" borderId="0" xfId="0" applyAlignment="1">
      <alignment wrapText="1"/>
    </xf>
    <xf numFmtId="3" fontId="12" fillId="0" borderId="4" xfId="50" applyNumberFormat="1">
      <alignment horizontal="right" vertical="center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0" fontId="12" fillId="0" borderId="4" xfId="49" quotePrefix="1" applyFill="1" applyAlignment="1">
      <alignment horizontal="left" vertical="center" indent="9"/>
    </xf>
    <xf numFmtId="3" fontId="12" fillId="28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9"/>
    </xf>
    <xf numFmtId="0" fontId="12" fillId="28" borderId="4" xfId="49" quotePrefix="1" applyFill="1">
      <alignment horizontal="left" vertical="center" indent="1"/>
    </xf>
    <xf numFmtId="0" fontId="12" fillId="28" borderId="4" xfId="49" quotePrefix="1" applyFill="1" applyAlignment="1">
      <alignment horizontal="left" vertical="center" indent="7"/>
    </xf>
    <xf numFmtId="0" fontId="12" fillId="28" borderId="7" xfId="49" quotePrefix="1" applyFill="1" applyBorder="1">
      <alignment horizontal="left" vertical="center" indent="1"/>
    </xf>
    <xf numFmtId="3" fontId="12" fillId="28" borderId="8" xfId="50" applyNumberFormat="1" applyFill="1" applyBorder="1">
      <alignment horizontal="right" vertical="center"/>
    </xf>
    <xf numFmtId="3" fontId="12" fillId="0" borderId="8" xfId="50" applyNumberFormat="1" applyBorder="1">
      <alignment horizontal="right" vertical="center"/>
    </xf>
    <xf numFmtId="0" fontId="12" fillId="28" borderId="10" xfId="49" quotePrefix="1" applyFill="1" applyBorder="1">
      <alignment horizontal="left" vertical="center" indent="1"/>
    </xf>
    <xf numFmtId="4" fontId="0" fillId="0" borderId="0" xfId="0" applyNumberFormat="1"/>
    <xf numFmtId="4" fontId="12" fillId="0" borderId="4" xfId="50" applyNumberFormat="1">
      <alignment horizontal="right" vertical="center"/>
    </xf>
    <xf numFmtId="4" fontId="12" fillId="28" borderId="4" xfId="50" applyNumberFormat="1" applyFill="1">
      <alignment horizontal="right" vertical="center"/>
    </xf>
    <xf numFmtId="4" fontId="12" fillId="0" borderId="8" xfId="50" applyNumberFormat="1" applyBorder="1">
      <alignment horizontal="right" vertical="center"/>
    </xf>
    <xf numFmtId="4" fontId="0" fillId="0" borderId="0" xfId="0" applyNumberFormat="1" applyAlignment="1">
      <alignment wrapText="1"/>
    </xf>
    <xf numFmtId="0" fontId="12" fillId="29" borderId="4" xfId="49" quotePrefix="1" applyFill="1" applyAlignment="1">
      <alignment horizontal="left" vertical="center" indent="5"/>
    </xf>
    <xf numFmtId="0" fontId="12" fillId="29" borderId="4" xfId="49" quotePrefix="1" applyFill="1">
      <alignment horizontal="left" vertical="center" indent="1"/>
    </xf>
    <xf numFmtId="3" fontId="12" fillId="29" borderId="6" xfId="50" applyNumberFormat="1" applyFill="1" applyBorder="1">
      <alignment horizontal="right" vertical="center"/>
    </xf>
    <xf numFmtId="4" fontId="12" fillId="29" borderId="6" xfId="50" applyNumberFormat="1" applyFill="1" applyBorder="1">
      <alignment horizontal="right" vertical="center"/>
    </xf>
    <xf numFmtId="3" fontId="12" fillId="29" borderId="4" xfId="50" applyNumberFormat="1" applyFill="1">
      <alignment horizontal="right" vertical="center"/>
    </xf>
    <xf numFmtId="4" fontId="12" fillId="29" borderId="4" xfId="50" applyNumberFormat="1" applyFill="1">
      <alignment horizontal="right" vertical="center"/>
    </xf>
    <xf numFmtId="0" fontId="12" fillId="29" borderId="4" xfId="49" quotePrefix="1" applyFill="1" applyAlignment="1">
      <alignment horizontal="center" vertical="center"/>
    </xf>
    <xf numFmtId="0" fontId="13" fillId="30" borderId="3" xfId="0" quotePrefix="1" applyFont="1" applyFill="1" applyBorder="1" applyAlignment="1">
      <alignment horizontal="center" vertical="center" wrapText="1"/>
    </xf>
    <xf numFmtId="0" fontId="13" fillId="30" borderId="3" xfId="0" applyFont="1" applyFill="1" applyBorder="1" applyAlignment="1">
      <alignment horizontal="center" vertical="center" wrapText="1"/>
    </xf>
    <xf numFmtId="4" fontId="13" fillId="30" borderId="3" xfId="0" applyNumberFormat="1" applyFont="1" applyFill="1" applyBorder="1" applyAlignment="1">
      <alignment horizontal="center" vertical="center" wrapText="1"/>
    </xf>
    <xf numFmtId="0" fontId="12" fillId="30" borderId="4" xfId="49" quotePrefix="1" applyFill="1" applyAlignment="1">
      <alignment horizontal="left" vertical="center" indent="7"/>
    </xf>
    <xf numFmtId="0" fontId="12" fillId="30" borderId="4" xfId="49" quotePrefix="1" applyFill="1">
      <alignment horizontal="left" vertical="center" indent="1"/>
    </xf>
    <xf numFmtId="3" fontId="12" fillId="30" borderId="4" xfId="50" applyNumberFormat="1" applyFill="1">
      <alignment horizontal="right" vertical="center"/>
    </xf>
    <xf numFmtId="4" fontId="12" fillId="30" borderId="4" xfId="50" applyNumberFormat="1" applyFill="1">
      <alignment horizontal="right" vertical="center"/>
    </xf>
    <xf numFmtId="4" fontId="0" fillId="0" borderId="0" xfId="0" applyNumberFormat="1" applyAlignment="1">
      <alignment horizontal="center"/>
    </xf>
    <xf numFmtId="0" fontId="12" fillId="30" borderId="7" xfId="49" quotePrefix="1" applyFill="1" applyBorder="1">
      <alignment horizontal="left" vertical="center" indent="1"/>
    </xf>
    <xf numFmtId="4" fontId="14" fillId="28" borderId="4" xfId="50" applyNumberFormat="1" applyFont="1" applyFill="1" applyAlignment="1">
      <alignment horizontal="center" vertical="center"/>
    </xf>
    <xf numFmtId="4" fontId="16" fillId="28" borderId="3" xfId="0" applyNumberFormat="1" applyFont="1" applyFill="1" applyBorder="1" applyAlignment="1">
      <alignment horizontal="center"/>
    </xf>
    <xf numFmtId="4" fontId="16" fillId="29" borderId="3" xfId="0" applyNumberFormat="1" applyFont="1" applyFill="1" applyBorder="1" applyAlignment="1">
      <alignment horizontal="center"/>
    </xf>
    <xf numFmtId="4" fontId="16" fillId="30" borderId="3" xfId="0" applyNumberFormat="1" applyFont="1" applyFill="1" applyBorder="1" applyAlignment="1">
      <alignment horizontal="center"/>
    </xf>
    <xf numFmtId="0" fontId="2" fillId="30" borderId="5" xfId="6" quotePrefix="1" applyFill="1" applyBorder="1" applyAlignment="1">
      <alignment horizontal="left" vertical="center" indent="4"/>
    </xf>
    <xf numFmtId="0" fontId="2" fillId="30" borderId="9" xfId="6" quotePrefix="1" applyFill="1" applyBorder="1" applyAlignment="1">
      <alignment horizontal="left" vertical="center" indent="1"/>
    </xf>
    <xf numFmtId="3" fontId="12" fillId="30" borderId="3" xfId="50" applyNumberFormat="1" applyFill="1" applyBorder="1">
      <alignment horizontal="right" vertical="center"/>
    </xf>
    <xf numFmtId="4" fontId="12" fillId="30" borderId="3" xfId="50" applyNumberFormat="1" applyFill="1" applyBorder="1">
      <alignment horizontal="right" vertical="center"/>
    </xf>
    <xf numFmtId="0" fontId="15" fillId="0" borderId="0" xfId="0" applyFont="1"/>
  </cellXfs>
  <cellStyles count="54">
    <cellStyle name="Normal 2" xfId="3" xr:uid="{00000000-0005-0000-0000-000001000000}"/>
    <cellStyle name="Normal 3" xfId="52" xr:uid="{2A188D3F-2166-4D54-8D11-BB6F2EFC95A7}"/>
    <cellStyle name="Normalno" xfId="0" builtinId="0"/>
    <cellStyle name="Obično_List7" xfId="51" xr:uid="{5C32115E-CB85-4C6A-85F1-6C43FE84B521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 3" xfId="53" xr:uid="{85756952-D51C-4A4A-9383-36656E1CA55C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55"/>
  <sheetViews>
    <sheetView tabSelected="1" workbookViewId="0">
      <pane xSplit="2" ySplit="4" topLeftCell="C92" activePane="bottomRight" state="frozen"/>
      <selection pane="topRight" activeCell="C1" sqref="C1"/>
      <selection pane="bottomLeft" activeCell="A3" sqref="A3"/>
      <selection pane="bottomRight" activeCell="E29" activeCellId="2" sqref="E42 E114 E29"/>
    </sheetView>
  </sheetViews>
  <sheetFormatPr defaultRowHeight="15" x14ac:dyDescent="0.25"/>
  <cols>
    <col min="1" max="1" width="17.28515625" customWidth="1"/>
    <col min="2" max="2" width="46.42578125" customWidth="1"/>
    <col min="3" max="4" width="13.28515625" customWidth="1"/>
    <col min="5" max="5" width="13.28515625" style="14" customWidth="1"/>
    <col min="6" max="6" width="13.28515625" style="33" customWidth="1"/>
    <col min="9" max="9" width="12.42578125" style="14" bestFit="1" customWidth="1"/>
  </cols>
  <sheetData>
    <row r="2" spans="1:12" x14ac:dyDescent="0.25">
      <c r="A2" s="43" t="s">
        <v>57</v>
      </c>
    </row>
    <row r="4" spans="1:12" ht="51" x14ac:dyDescent="0.25">
      <c r="A4" s="26" t="s">
        <v>45</v>
      </c>
      <c r="B4" s="26" t="s">
        <v>20</v>
      </c>
      <c r="C4" s="26" t="s">
        <v>51</v>
      </c>
      <c r="D4" s="27" t="s">
        <v>52</v>
      </c>
      <c r="E4" s="28" t="s">
        <v>53</v>
      </c>
      <c r="F4" s="28" t="s">
        <v>54</v>
      </c>
      <c r="I4" s="18"/>
      <c r="J4" s="1"/>
      <c r="K4" s="1"/>
      <c r="L4" s="1"/>
    </row>
    <row r="5" spans="1:12" x14ac:dyDescent="0.25">
      <c r="A5" s="4">
        <v>11</v>
      </c>
      <c r="B5" s="3" t="s">
        <v>2</v>
      </c>
      <c r="C5" s="2">
        <f>C15+C20+C33+C38</f>
        <v>6793780</v>
      </c>
      <c r="D5" s="2">
        <f>D15+D20+D33+D38</f>
        <v>6793780</v>
      </c>
      <c r="E5" s="15">
        <f>E15+E20+E33+E38</f>
        <v>7237255.2299999995</v>
      </c>
      <c r="F5" s="36">
        <f t="shared" ref="F5:F17" si="0">E5*100/D5</f>
        <v>106.52766545281125</v>
      </c>
      <c r="I5"/>
    </row>
    <row r="6" spans="1:12" x14ac:dyDescent="0.25">
      <c r="A6" s="4">
        <v>31</v>
      </c>
      <c r="B6" s="3" t="s">
        <v>14</v>
      </c>
      <c r="C6" s="2">
        <f>C82</f>
        <v>2141200</v>
      </c>
      <c r="D6" s="2">
        <f t="shared" ref="D6" si="1">D82</f>
        <v>2141200</v>
      </c>
      <c r="E6" s="15">
        <f t="shared" ref="E6" si="2">E82</f>
        <v>1062919.83</v>
      </c>
      <c r="F6" s="36">
        <f t="shared" si="0"/>
        <v>49.641314683355127</v>
      </c>
      <c r="I6"/>
    </row>
    <row r="7" spans="1:12" x14ac:dyDescent="0.25">
      <c r="A7" s="4">
        <v>43</v>
      </c>
      <c r="B7" s="3" t="s">
        <v>8</v>
      </c>
      <c r="C7" s="2">
        <f t="shared" ref="C7:D7" si="3">C90</f>
        <v>336508</v>
      </c>
      <c r="D7" s="2">
        <f t="shared" si="3"/>
        <v>336508</v>
      </c>
      <c r="E7" s="15">
        <f t="shared" ref="E7" si="4">E90</f>
        <v>267462.96999999997</v>
      </c>
      <c r="F7" s="36">
        <f t="shared" si="0"/>
        <v>79.481905333602754</v>
      </c>
      <c r="I7"/>
    </row>
    <row r="8" spans="1:12" x14ac:dyDescent="0.25">
      <c r="A8" s="4">
        <v>51</v>
      </c>
      <c r="B8" s="3" t="s">
        <v>10</v>
      </c>
      <c r="C8" s="2">
        <f>C53</f>
        <v>1340500</v>
      </c>
      <c r="D8" s="2">
        <f>D53</f>
        <v>1340500</v>
      </c>
      <c r="E8" s="15">
        <f t="shared" ref="E8" si="5">E53</f>
        <v>635747</v>
      </c>
      <c r="F8" s="36">
        <f t="shared" si="0"/>
        <v>47.426109660574411</v>
      </c>
      <c r="I8"/>
    </row>
    <row r="9" spans="1:12" x14ac:dyDescent="0.25">
      <c r="A9" s="4">
        <v>52</v>
      </c>
      <c r="B9" s="3" t="s">
        <v>11</v>
      </c>
      <c r="C9" s="2">
        <f>C64+C98</f>
        <v>161319</v>
      </c>
      <c r="D9" s="2">
        <f>D64+D98</f>
        <v>161319</v>
      </c>
      <c r="E9" s="15">
        <f>E64+E98</f>
        <v>168734.87</v>
      </c>
      <c r="F9" s="36">
        <f t="shared" si="0"/>
        <v>104.59702204947961</v>
      </c>
      <c r="I9"/>
    </row>
    <row r="10" spans="1:12" x14ac:dyDescent="0.25">
      <c r="A10" s="4">
        <v>61</v>
      </c>
      <c r="B10" s="3" t="s">
        <v>12</v>
      </c>
      <c r="C10" s="2">
        <f t="shared" ref="C10:D10" si="6">C107</f>
        <v>4034</v>
      </c>
      <c r="D10" s="2">
        <f t="shared" si="6"/>
        <v>4034</v>
      </c>
      <c r="E10" s="15">
        <f t="shared" ref="E10" si="7">E107</f>
        <v>5169.9299999999994</v>
      </c>
      <c r="F10" s="36">
        <f t="shared" si="0"/>
        <v>128.15889935547841</v>
      </c>
      <c r="I10"/>
    </row>
    <row r="11" spans="1:12" x14ac:dyDescent="0.25">
      <c r="A11" s="4">
        <v>71</v>
      </c>
      <c r="B11" s="3" t="s">
        <v>49</v>
      </c>
      <c r="C11" s="6">
        <f t="shared" ref="C11:D11" si="8">C111</f>
        <v>4062</v>
      </c>
      <c r="D11" s="6">
        <f t="shared" si="8"/>
        <v>4062</v>
      </c>
      <c r="E11" s="16">
        <f t="shared" ref="E11" si="9">E111</f>
        <v>10958.83</v>
      </c>
      <c r="F11" s="36">
        <f t="shared" si="0"/>
        <v>269.78902018709994</v>
      </c>
      <c r="I11"/>
    </row>
    <row r="12" spans="1:12" x14ac:dyDescent="0.25">
      <c r="A12" s="9">
        <v>581</v>
      </c>
      <c r="B12" s="8" t="s">
        <v>19</v>
      </c>
      <c r="C12" s="11">
        <f>C29+C115</f>
        <v>42344</v>
      </c>
      <c r="D12" s="11">
        <f>D29+D115</f>
        <v>42344</v>
      </c>
      <c r="E12" s="16">
        <f>E29+E115</f>
        <v>69899.06</v>
      </c>
      <c r="F12" s="36">
        <f t="shared" si="0"/>
        <v>165.07429624031741</v>
      </c>
      <c r="I12"/>
    </row>
    <row r="13" spans="1:12" x14ac:dyDescent="0.25">
      <c r="A13" s="39" t="s">
        <v>42</v>
      </c>
      <c r="B13" s="40" t="s">
        <v>43</v>
      </c>
      <c r="C13" s="41">
        <f>C14+C19+C32+C42+C81+C114+C37</f>
        <v>10823747</v>
      </c>
      <c r="D13" s="41">
        <f>D14+D19+D32+D42+D81+D114+D37</f>
        <v>10823747</v>
      </c>
      <c r="E13" s="42">
        <f>E14+E19+E32+E42+E81+E114+E37</f>
        <v>9458147.7199999988</v>
      </c>
      <c r="F13" s="38">
        <f t="shared" si="0"/>
        <v>87.383303767170446</v>
      </c>
      <c r="I13"/>
    </row>
    <row r="14" spans="1:12" x14ac:dyDescent="0.25">
      <c r="A14" s="19" t="s">
        <v>0</v>
      </c>
      <c r="B14" s="20" t="s">
        <v>1</v>
      </c>
      <c r="C14" s="21">
        <f>C15</f>
        <v>6321078</v>
      </c>
      <c r="D14" s="21">
        <f>D15</f>
        <v>6321078</v>
      </c>
      <c r="E14" s="22">
        <f>E15</f>
        <v>6815864.6900000004</v>
      </c>
      <c r="F14" s="37">
        <f t="shared" si="0"/>
        <v>107.82756817745327</v>
      </c>
      <c r="I14"/>
    </row>
    <row r="15" spans="1:12" x14ac:dyDescent="0.25">
      <c r="A15" s="29" t="s">
        <v>30</v>
      </c>
      <c r="B15" s="30" t="s">
        <v>2</v>
      </c>
      <c r="C15" s="31">
        <f>C16+C17+C18</f>
        <v>6321078</v>
      </c>
      <c r="D15" s="31">
        <f>D16+D17+D18</f>
        <v>6321078</v>
      </c>
      <c r="E15" s="32">
        <f>E16+E17+E18</f>
        <v>6815864.6900000004</v>
      </c>
      <c r="F15" s="38">
        <f t="shared" si="0"/>
        <v>107.82756817745327</v>
      </c>
      <c r="I15"/>
    </row>
    <row r="16" spans="1:12" x14ac:dyDescent="0.25">
      <c r="A16" s="7" t="s">
        <v>13</v>
      </c>
      <c r="B16" s="8" t="s">
        <v>32</v>
      </c>
      <c r="C16" s="6">
        <v>6170626</v>
      </c>
      <c r="D16" s="6">
        <v>6170626</v>
      </c>
      <c r="E16" s="16">
        <v>6692398.9000000004</v>
      </c>
      <c r="F16" s="36">
        <f t="shared" si="0"/>
        <v>108.45575311159678</v>
      </c>
    </row>
    <row r="17" spans="1:6" x14ac:dyDescent="0.25">
      <c r="A17" s="7" t="s">
        <v>21</v>
      </c>
      <c r="B17" s="8" t="s">
        <v>31</v>
      </c>
      <c r="C17" s="6">
        <v>150452</v>
      </c>
      <c r="D17" s="6">
        <v>150452</v>
      </c>
      <c r="E17" s="16">
        <v>123465.79</v>
      </c>
      <c r="F17" s="36">
        <f t="shared" si="0"/>
        <v>82.063242761811082</v>
      </c>
    </row>
    <row r="18" spans="1:6" x14ac:dyDescent="0.25">
      <c r="A18" s="7" t="s">
        <v>26</v>
      </c>
      <c r="B18" s="8" t="s">
        <v>38</v>
      </c>
      <c r="C18" s="6">
        <v>0</v>
      </c>
      <c r="D18" s="6">
        <v>0</v>
      </c>
      <c r="E18" s="16">
        <v>0</v>
      </c>
      <c r="F18" s="35"/>
    </row>
    <row r="19" spans="1:6" x14ac:dyDescent="0.25">
      <c r="A19" s="19" t="s">
        <v>5</v>
      </c>
      <c r="B19" s="20" t="s">
        <v>6</v>
      </c>
      <c r="C19" s="23">
        <f>C20</f>
        <v>345852</v>
      </c>
      <c r="D19" s="23">
        <f t="shared" ref="D19" si="10">D20</f>
        <v>345852</v>
      </c>
      <c r="E19" s="24">
        <f>E20+E29</f>
        <v>370890.00000000006</v>
      </c>
      <c r="F19" s="37">
        <f t="shared" ref="F19:F35" si="11">E19*100/D19</f>
        <v>107.23951285520977</v>
      </c>
    </row>
    <row r="20" spans="1:6" x14ac:dyDescent="0.25">
      <c r="A20" s="29" t="s">
        <v>30</v>
      </c>
      <c r="B20" s="30" t="s">
        <v>2</v>
      </c>
      <c r="C20" s="31">
        <f t="shared" ref="C20:D20" si="12">C21+C22+C23+C24+C25+C26+C27+C28</f>
        <v>345852</v>
      </c>
      <c r="D20" s="31">
        <f t="shared" si="12"/>
        <v>345852</v>
      </c>
      <c r="E20" s="32">
        <f t="shared" ref="E20" si="13">E21+E22+E23+E24+E25+E26+E27+E28</f>
        <v>368427.22000000003</v>
      </c>
      <c r="F20" s="38">
        <f t="shared" si="11"/>
        <v>106.52742213432336</v>
      </c>
    </row>
    <row r="21" spans="1:6" x14ac:dyDescent="0.25">
      <c r="A21" s="5" t="s">
        <v>13</v>
      </c>
      <c r="B21" s="3" t="s">
        <v>32</v>
      </c>
      <c r="C21" s="2">
        <v>0</v>
      </c>
      <c r="D21" s="2">
        <v>0</v>
      </c>
      <c r="E21" s="15">
        <v>0</v>
      </c>
      <c r="F21" s="36" t="s">
        <v>55</v>
      </c>
    </row>
    <row r="22" spans="1:6" x14ac:dyDescent="0.25">
      <c r="A22" s="5" t="s">
        <v>21</v>
      </c>
      <c r="B22" s="3" t="s">
        <v>31</v>
      </c>
      <c r="C22" s="2">
        <v>307802</v>
      </c>
      <c r="D22" s="2">
        <v>307802</v>
      </c>
      <c r="E22" s="15">
        <v>320559.96999999997</v>
      </c>
      <c r="F22" s="36">
        <f t="shared" si="11"/>
        <v>104.14486260648077</v>
      </c>
    </row>
    <row r="23" spans="1:6" x14ac:dyDescent="0.25">
      <c r="A23" s="5" t="s">
        <v>22</v>
      </c>
      <c r="B23" s="3" t="s">
        <v>33</v>
      </c>
      <c r="C23" s="2">
        <v>0</v>
      </c>
      <c r="D23" s="2">
        <v>0</v>
      </c>
      <c r="E23" s="15">
        <v>329.21</v>
      </c>
      <c r="F23" s="36" t="s">
        <v>55</v>
      </c>
    </row>
    <row r="24" spans="1:6" x14ac:dyDescent="0.25">
      <c r="A24" s="5" t="s">
        <v>23</v>
      </c>
      <c r="B24" s="3" t="s">
        <v>34</v>
      </c>
      <c r="C24" s="2">
        <v>0</v>
      </c>
      <c r="D24" s="2">
        <v>0</v>
      </c>
      <c r="E24" s="15">
        <v>0</v>
      </c>
      <c r="F24" s="36" t="s">
        <v>55</v>
      </c>
    </row>
    <row r="25" spans="1:6" x14ac:dyDescent="0.25">
      <c r="A25" s="5" t="s">
        <v>26</v>
      </c>
      <c r="B25" s="3" t="s">
        <v>38</v>
      </c>
      <c r="C25" s="2">
        <v>0</v>
      </c>
      <c r="D25" s="2">
        <v>0</v>
      </c>
      <c r="E25" s="15">
        <v>0</v>
      </c>
      <c r="F25" s="36" t="s">
        <v>55</v>
      </c>
    </row>
    <row r="26" spans="1:6" x14ac:dyDescent="0.25">
      <c r="A26" s="5" t="s">
        <v>24</v>
      </c>
      <c r="B26" s="3" t="s">
        <v>41</v>
      </c>
      <c r="C26" s="2">
        <v>0</v>
      </c>
      <c r="D26" s="2">
        <v>0</v>
      </c>
      <c r="E26" s="15">
        <v>1869.59</v>
      </c>
      <c r="F26" s="36" t="s">
        <v>55</v>
      </c>
    </row>
    <row r="27" spans="1:6" x14ac:dyDescent="0.25">
      <c r="A27" s="7" t="s">
        <v>25</v>
      </c>
      <c r="B27" s="8" t="s">
        <v>35</v>
      </c>
      <c r="C27" s="6">
        <v>33500</v>
      </c>
      <c r="D27" s="6">
        <v>33500</v>
      </c>
      <c r="E27" s="16">
        <v>40317.519999999997</v>
      </c>
      <c r="F27" s="36">
        <f t="shared" si="11"/>
        <v>120.35080597014924</v>
      </c>
    </row>
    <row r="28" spans="1:6" x14ac:dyDescent="0.25">
      <c r="A28" s="7" t="s">
        <v>27</v>
      </c>
      <c r="B28" s="8" t="s">
        <v>36</v>
      </c>
      <c r="C28" s="6">
        <v>4550</v>
      </c>
      <c r="D28" s="6">
        <v>4550</v>
      </c>
      <c r="E28" s="16">
        <v>5350.93</v>
      </c>
      <c r="F28" s="36">
        <f t="shared" si="11"/>
        <v>117.60285714285715</v>
      </c>
    </row>
    <row r="29" spans="1:6" x14ac:dyDescent="0.25">
      <c r="A29" s="29">
        <v>581</v>
      </c>
      <c r="B29" s="34" t="s">
        <v>19</v>
      </c>
      <c r="C29" s="31">
        <f>C31+C30</f>
        <v>0</v>
      </c>
      <c r="D29" s="31">
        <f>D31+D30</f>
        <v>0</v>
      </c>
      <c r="E29" s="32">
        <f>E31+E30</f>
        <v>2462.7800000000002</v>
      </c>
      <c r="F29" s="38" t="s">
        <v>55</v>
      </c>
    </row>
    <row r="30" spans="1:6" x14ac:dyDescent="0.25">
      <c r="A30" s="7">
        <v>32</v>
      </c>
      <c r="B30" s="13" t="s">
        <v>31</v>
      </c>
      <c r="C30" s="2">
        <v>0</v>
      </c>
      <c r="D30" s="2">
        <v>0</v>
      </c>
      <c r="E30" s="15">
        <v>2134.9</v>
      </c>
      <c r="F30" s="36" t="s">
        <v>55</v>
      </c>
    </row>
    <row r="31" spans="1:6" x14ac:dyDescent="0.25">
      <c r="A31" s="7" t="s">
        <v>25</v>
      </c>
      <c r="B31" s="8" t="s">
        <v>35</v>
      </c>
      <c r="C31" s="6">
        <v>0</v>
      </c>
      <c r="D31" s="6">
        <v>0</v>
      </c>
      <c r="E31" s="16">
        <v>327.88</v>
      </c>
      <c r="F31" s="36" t="s">
        <v>55</v>
      </c>
    </row>
    <row r="32" spans="1:6" x14ac:dyDescent="0.25">
      <c r="A32" s="25" t="s">
        <v>47</v>
      </c>
      <c r="B32" s="20" t="s">
        <v>48</v>
      </c>
      <c r="C32" s="23">
        <f>C33</f>
        <v>76850</v>
      </c>
      <c r="D32" s="23">
        <f>D33</f>
        <v>76850</v>
      </c>
      <c r="E32" s="24">
        <f>E33</f>
        <v>35548.549999999996</v>
      </c>
      <c r="F32" s="37">
        <f t="shared" si="11"/>
        <v>46.257059206245927</v>
      </c>
    </row>
    <row r="33" spans="1:6" x14ac:dyDescent="0.25">
      <c r="A33" s="29" t="s">
        <v>30</v>
      </c>
      <c r="B33" s="30" t="s">
        <v>2</v>
      </c>
      <c r="C33" s="31">
        <f t="shared" ref="C33:D33" si="14">C35+C34</f>
        <v>76850</v>
      </c>
      <c r="D33" s="31">
        <f t="shared" si="14"/>
        <v>76850</v>
      </c>
      <c r="E33" s="32">
        <f>E35+E34+E36</f>
        <v>35548.549999999996</v>
      </c>
      <c r="F33" s="38">
        <f t="shared" si="11"/>
        <v>46.257059206245927</v>
      </c>
    </row>
    <row r="34" spans="1:6" x14ac:dyDescent="0.25">
      <c r="A34" s="5" t="s">
        <v>13</v>
      </c>
      <c r="B34" s="3" t="s">
        <v>32</v>
      </c>
      <c r="C34" s="2">
        <v>0</v>
      </c>
      <c r="D34" s="2">
        <v>0</v>
      </c>
      <c r="E34" s="15">
        <v>1200</v>
      </c>
      <c r="F34" s="36" t="s">
        <v>55</v>
      </c>
    </row>
    <row r="35" spans="1:6" x14ac:dyDescent="0.25">
      <c r="A35" s="7" t="s">
        <v>21</v>
      </c>
      <c r="B35" s="8" t="s">
        <v>31</v>
      </c>
      <c r="C35" s="6">
        <v>76850</v>
      </c>
      <c r="D35" s="6">
        <v>76850</v>
      </c>
      <c r="E35" s="16">
        <v>34348.1</v>
      </c>
      <c r="F35" s="36">
        <f t="shared" si="11"/>
        <v>44.694990240728693</v>
      </c>
    </row>
    <row r="36" spans="1:6" x14ac:dyDescent="0.25">
      <c r="A36" s="7">
        <v>34</v>
      </c>
      <c r="B36" s="3" t="s">
        <v>33</v>
      </c>
      <c r="C36" s="2">
        <v>0</v>
      </c>
      <c r="D36" s="2">
        <v>0</v>
      </c>
      <c r="E36" s="15">
        <v>0.45</v>
      </c>
      <c r="F36" s="36" t="s">
        <v>55</v>
      </c>
    </row>
    <row r="37" spans="1:6" x14ac:dyDescent="0.25">
      <c r="A37" s="25" t="s">
        <v>3</v>
      </c>
      <c r="B37" s="20" t="s">
        <v>4</v>
      </c>
      <c r="C37" s="23">
        <f>C38</f>
        <v>50000</v>
      </c>
      <c r="D37" s="23">
        <f>D38</f>
        <v>50000</v>
      </c>
      <c r="E37" s="24">
        <f t="shared" ref="E37" si="15">E38</f>
        <v>17414.77</v>
      </c>
      <c r="F37" s="37">
        <f t="shared" ref="F37:F91" si="16">E37*100/D37</f>
        <v>34.829540000000001</v>
      </c>
    </row>
    <row r="38" spans="1:6" x14ac:dyDescent="0.25">
      <c r="A38" s="29" t="s">
        <v>30</v>
      </c>
      <c r="B38" s="30" t="s">
        <v>2</v>
      </c>
      <c r="C38" s="31">
        <f>C39+C40</f>
        <v>50000</v>
      </c>
      <c r="D38" s="31">
        <f>D39+D40</f>
        <v>50000</v>
      </c>
      <c r="E38" s="32">
        <f>E39+E40+E41</f>
        <v>17414.77</v>
      </c>
      <c r="F38" s="38">
        <f t="shared" si="16"/>
        <v>34.829540000000001</v>
      </c>
    </row>
    <row r="39" spans="1:6" x14ac:dyDescent="0.25">
      <c r="A39" s="5" t="s">
        <v>13</v>
      </c>
      <c r="B39" s="3" t="s">
        <v>32</v>
      </c>
      <c r="C39" s="6">
        <v>50000</v>
      </c>
      <c r="D39" s="6">
        <v>50000</v>
      </c>
      <c r="E39" s="16">
        <v>9534.59</v>
      </c>
      <c r="F39" s="36">
        <f t="shared" si="16"/>
        <v>19.069179999999999</v>
      </c>
    </row>
    <row r="40" spans="1:6" x14ac:dyDescent="0.25">
      <c r="A40" s="7" t="s">
        <v>21</v>
      </c>
      <c r="B40" s="8" t="s">
        <v>31</v>
      </c>
      <c r="C40" s="6">
        <v>0</v>
      </c>
      <c r="D40" s="6">
        <v>0</v>
      </c>
      <c r="E40" s="16">
        <v>3178.83</v>
      </c>
      <c r="F40" s="36" t="s">
        <v>55</v>
      </c>
    </row>
    <row r="41" spans="1:6" x14ac:dyDescent="0.25">
      <c r="A41" s="5" t="s">
        <v>22</v>
      </c>
      <c r="B41" s="3" t="s">
        <v>33</v>
      </c>
      <c r="C41" s="6">
        <v>0</v>
      </c>
      <c r="D41" s="6">
        <v>0</v>
      </c>
      <c r="E41" s="16">
        <v>4701.3500000000004</v>
      </c>
      <c r="F41" s="36" t="s">
        <v>55</v>
      </c>
    </row>
    <row r="42" spans="1:6" x14ac:dyDescent="0.25">
      <c r="A42" s="25" t="s">
        <v>15</v>
      </c>
      <c r="B42" s="20" t="s">
        <v>16</v>
      </c>
      <c r="C42" s="23">
        <f>C43+C47+C53+C64+C74</f>
        <v>1373592</v>
      </c>
      <c r="D42" s="23">
        <f>D43+D47+D53+D64+D74</f>
        <v>1373592</v>
      </c>
      <c r="E42" s="24">
        <f>E43+E47+E53+E64+E74</f>
        <v>671738.05</v>
      </c>
      <c r="F42" s="37">
        <f t="shared" si="16"/>
        <v>48.903753807535281</v>
      </c>
    </row>
    <row r="43" spans="1:6" x14ac:dyDescent="0.25">
      <c r="A43" s="29" t="s">
        <v>13</v>
      </c>
      <c r="B43" s="30" t="s">
        <v>14</v>
      </c>
      <c r="C43" s="31">
        <f>C44+C45+C46</f>
        <v>0</v>
      </c>
      <c r="D43" s="31">
        <f t="shared" ref="D43:E43" si="17">D44+D45+D46</f>
        <v>0</v>
      </c>
      <c r="E43" s="32">
        <f t="shared" si="17"/>
        <v>0</v>
      </c>
      <c r="F43" s="38" t="s">
        <v>55</v>
      </c>
    </row>
    <row r="44" spans="1:6" x14ac:dyDescent="0.25">
      <c r="A44" s="7" t="s">
        <v>13</v>
      </c>
      <c r="B44" s="8" t="s">
        <v>32</v>
      </c>
      <c r="C44" s="6">
        <v>0</v>
      </c>
      <c r="D44" s="6">
        <v>0</v>
      </c>
      <c r="E44" s="16">
        <v>0</v>
      </c>
      <c r="F44" s="36" t="s">
        <v>55</v>
      </c>
    </row>
    <row r="45" spans="1:6" x14ac:dyDescent="0.25">
      <c r="A45" s="7" t="s">
        <v>21</v>
      </c>
      <c r="B45" s="8" t="s">
        <v>31</v>
      </c>
      <c r="C45" s="6">
        <v>0</v>
      </c>
      <c r="D45" s="6">
        <v>0</v>
      </c>
      <c r="E45" s="16">
        <v>0</v>
      </c>
      <c r="F45" s="36" t="s">
        <v>55</v>
      </c>
    </row>
    <row r="46" spans="1:6" x14ac:dyDescent="0.25">
      <c r="A46" s="5">
        <v>34</v>
      </c>
      <c r="B46" s="3" t="s">
        <v>33</v>
      </c>
      <c r="C46" s="6">
        <v>0</v>
      </c>
      <c r="D46" s="6">
        <v>0</v>
      </c>
      <c r="E46" s="16">
        <v>0</v>
      </c>
      <c r="F46" s="36" t="s">
        <v>55</v>
      </c>
    </row>
    <row r="47" spans="1:6" x14ac:dyDescent="0.25">
      <c r="A47" s="29" t="s">
        <v>7</v>
      </c>
      <c r="B47" s="30" t="s">
        <v>8</v>
      </c>
      <c r="C47" s="31">
        <f>C48+C49+C50+C51+C52</f>
        <v>0</v>
      </c>
      <c r="D47" s="31">
        <f>D48+D49+D50+D51+D52</f>
        <v>0</v>
      </c>
      <c r="E47" s="32">
        <f>E48+E49+E50+E51+E52</f>
        <v>0</v>
      </c>
      <c r="F47" s="38" t="s">
        <v>55</v>
      </c>
    </row>
    <row r="48" spans="1:6" x14ac:dyDescent="0.25">
      <c r="A48" s="5" t="s">
        <v>13</v>
      </c>
      <c r="B48" s="3" t="s">
        <v>32</v>
      </c>
      <c r="C48" s="2">
        <v>0</v>
      </c>
      <c r="D48" s="2">
        <v>0</v>
      </c>
      <c r="E48" s="15">
        <v>0</v>
      </c>
      <c r="F48" s="36" t="s">
        <v>55</v>
      </c>
    </row>
    <row r="49" spans="1:6" x14ac:dyDescent="0.25">
      <c r="A49" s="5" t="s">
        <v>21</v>
      </c>
      <c r="B49" s="3" t="s">
        <v>31</v>
      </c>
      <c r="C49" s="2">
        <v>0</v>
      </c>
      <c r="D49" s="2">
        <v>0</v>
      </c>
      <c r="E49" s="15">
        <v>0</v>
      </c>
      <c r="F49" s="36" t="s">
        <v>55</v>
      </c>
    </row>
    <row r="50" spans="1:6" x14ac:dyDescent="0.25">
      <c r="A50" s="5" t="s">
        <v>22</v>
      </c>
      <c r="B50" s="3" t="s">
        <v>33</v>
      </c>
      <c r="C50" s="2">
        <v>0</v>
      </c>
      <c r="D50" s="2">
        <v>0</v>
      </c>
      <c r="E50" s="15">
        <v>0</v>
      </c>
      <c r="F50" s="36" t="s">
        <v>55</v>
      </c>
    </row>
    <row r="51" spans="1:6" x14ac:dyDescent="0.25">
      <c r="A51" s="5" t="s">
        <v>23</v>
      </c>
      <c r="B51" s="3" t="s">
        <v>34</v>
      </c>
      <c r="C51" s="2">
        <v>0</v>
      </c>
      <c r="D51" s="2">
        <v>0</v>
      </c>
      <c r="E51" s="15">
        <v>0</v>
      </c>
      <c r="F51" s="36" t="s">
        <v>55</v>
      </c>
    </row>
    <row r="52" spans="1:6" x14ac:dyDescent="0.25">
      <c r="A52" s="5" t="s">
        <v>25</v>
      </c>
      <c r="B52" s="3" t="s">
        <v>35</v>
      </c>
      <c r="C52" s="2">
        <v>0</v>
      </c>
      <c r="D52" s="2">
        <v>0</v>
      </c>
      <c r="E52" s="15">
        <v>0</v>
      </c>
      <c r="F52" s="36" t="s">
        <v>55</v>
      </c>
    </row>
    <row r="53" spans="1:6" x14ac:dyDescent="0.25">
      <c r="A53" s="29" t="s">
        <v>9</v>
      </c>
      <c r="B53" s="30" t="s">
        <v>10</v>
      </c>
      <c r="C53" s="31">
        <f>C54+C55+C56+C57+C58+C59+C60+C61+C62+C63</f>
        <v>1340500</v>
      </c>
      <c r="D53" s="31">
        <f>D54+D55+D56+D57+D58+D59+D60+D61+D62+D63</f>
        <v>1340500</v>
      </c>
      <c r="E53" s="32">
        <f t="shared" ref="E53" si="18">E54+E55+E56+E57+E58+E59+E60+E61+E62+E63</f>
        <v>635747</v>
      </c>
      <c r="F53" s="38">
        <f t="shared" si="16"/>
        <v>47.426109660574411</v>
      </c>
    </row>
    <row r="54" spans="1:6" x14ac:dyDescent="0.25">
      <c r="A54" s="5" t="s">
        <v>13</v>
      </c>
      <c r="B54" s="3" t="s">
        <v>32</v>
      </c>
      <c r="C54" s="2">
        <v>475620</v>
      </c>
      <c r="D54" s="2">
        <v>475620</v>
      </c>
      <c r="E54" s="15">
        <v>183409.82</v>
      </c>
      <c r="F54" s="36">
        <f t="shared" si="16"/>
        <v>38.562259787225095</v>
      </c>
    </row>
    <row r="55" spans="1:6" x14ac:dyDescent="0.25">
      <c r="A55" s="5" t="s">
        <v>21</v>
      </c>
      <c r="B55" s="3" t="s">
        <v>31</v>
      </c>
      <c r="C55" s="2">
        <v>488980</v>
      </c>
      <c r="D55" s="2">
        <v>488980</v>
      </c>
      <c r="E55" s="15">
        <v>255167.68</v>
      </c>
      <c r="F55" s="36">
        <f t="shared" si="16"/>
        <v>52.183663953535934</v>
      </c>
    </row>
    <row r="56" spans="1:6" x14ac:dyDescent="0.25">
      <c r="A56" s="5" t="s">
        <v>22</v>
      </c>
      <c r="B56" s="3" t="s">
        <v>33</v>
      </c>
      <c r="C56" s="2">
        <v>1876</v>
      </c>
      <c r="D56" s="2">
        <v>1876</v>
      </c>
      <c r="E56" s="15">
        <v>1047.93</v>
      </c>
      <c r="F56" s="36">
        <f t="shared" si="16"/>
        <v>55.859808102345418</v>
      </c>
    </row>
    <row r="57" spans="1:6" x14ac:dyDescent="0.25">
      <c r="A57" s="5" t="s">
        <v>29</v>
      </c>
      <c r="B57" s="3" t="s">
        <v>39</v>
      </c>
      <c r="C57" s="2">
        <v>0</v>
      </c>
      <c r="D57" s="2">
        <v>0</v>
      </c>
      <c r="E57" s="15">
        <v>0</v>
      </c>
      <c r="F57" s="36" t="s">
        <v>55</v>
      </c>
    </row>
    <row r="58" spans="1:6" x14ac:dyDescent="0.25">
      <c r="A58" s="5" t="s">
        <v>28</v>
      </c>
      <c r="B58" s="3" t="s">
        <v>37</v>
      </c>
      <c r="C58" s="2">
        <v>20200</v>
      </c>
      <c r="D58" s="2">
        <v>20200</v>
      </c>
      <c r="E58" s="15">
        <v>9827.5400000000009</v>
      </c>
      <c r="F58" s="36">
        <f t="shared" si="16"/>
        <v>48.651188118811888</v>
      </c>
    </row>
    <row r="59" spans="1:6" x14ac:dyDescent="0.25">
      <c r="A59" s="5" t="s">
        <v>23</v>
      </c>
      <c r="B59" s="3" t="s">
        <v>34</v>
      </c>
      <c r="C59" s="2">
        <v>131010</v>
      </c>
      <c r="D59" s="2">
        <v>131010</v>
      </c>
      <c r="E59" s="15">
        <v>75000</v>
      </c>
      <c r="F59" s="36">
        <f t="shared" si="16"/>
        <v>57.2475383558507</v>
      </c>
    </row>
    <row r="60" spans="1:6" x14ac:dyDescent="0.25">
      <c r="A60" s="5" t="s">
        <v>26</v>
      </c>
      <c r="B60" s="3" t="s">
        <v>38</v>
      </c>
      <c r="C60" s="2">
        <v>2000</v>
      </c>
      <c r="D60" s="2">
        <v>2000</v>
      </c>
      <c r="E60" s="15">
        <v>0</v>
      </c>
      <c r="F60" s="36">
        <f t="shared" si="16"/>
        <v>0</v>
      </c>
    </row>
    <row r="61" spans="1:6" x14ac:dyDescent="0.25">
      <c r="A61" s="5" t="s">
        <v>24</v>
      </c>
      <c r="B61" s="3" t="s">
        <v>41</v>
      </c>
      <c r="C61" s="2">
        <v>6050</v>
      </c>
      <c r="D61" s="2">
        <v>6050</v>
      </c>
      <c r="E61" s="15">
        <v>235.98</v>
      </c>
      <c r="F61" s="36">
        <f t="shared" si="16"/>
        <v>3.900495867768595</v>
      </c>
    </row>
    <row r="62" spans="1:6" x14ac:dyDescent="0.25">
      <c r="A62" s="5" t="s">
        <v>25</v>
      </c>
      <c r="B62" s="3" t="s">
        <v>35</v>
      </c>
      <c r="C62" s="2">
        <v>214164</v>
      </c>
      <c r="D62" s="2">
        <v>214164</v>
      </c>
      <c r="E62" s="15">
        <v>111058.05</v>
      </c>
      <c r="F62" s="36">
        <f t="shared" si="16"/>
        <v>51.856544517285819</v>
      </c>
    </row>
    <row r="63" spans="1:6" x14ac:dyDescent="0.25">
      <c r="A63" s="5" t="s">
        <v>27</v>
      </c>
      <c r="B63" s="3" t="s">
        <v>36</v>
      </c>
      <c r="C63" s="2">
        <v>600</v>
      </c>
      <c r="D63" s="2">
        <v>600</v>
      </c>
      <c r="E63" s="15">
        <v>0</v>
      </c>
      <c r="F63" s="36">
        <f t="shared" si="16"/>
        <v>0</v>
      </c>
    </row>
    <row r="64" spans="1:6" x14ac:dyDescent="0.25">
      <c r="A64" s="29" t="s">
        <v>40</v>
      </c>
      <c r="B64" s="30" t="s">
        <v>11</v>
      </c>
      <c r="C64" s="31">
        <f t="shared" ref="C64:D64" si="19">C65+C66+C67+C68+C69+C70+C71+C72+C73</f>
        <v>33092</v>
      </c>
      <c r="D64" s="31">
        <f t="shared" si="19"/>
        <v>33092</v>
      </c>
      <c r="E64" s="32">
        <f t="shared" ref="E64" si="20">E65+E66+E67+E68+E69+E70+E71+E72+E73</f>
        <v>35991.049999999996</v>
      </c>
      <c r="F64" s="38">
        <f t="shared" si="16"/>
        <v>108.76057657439863</v>
      </c>
    </row>
    <row r="65" spans="1:6" x14ac:dyDescent="0.25">
      <c r="A65" s="5" t="s">
        <v>13</v>
      </c>
      <c r="B65" s="3" t="s">
        <v>32</v>
      </c>
      <c r="C65" s="2">
        <v>550</v>
      </c>
      <c r="D65" s="2">
        <v>550</v>
      </c>
      <c r="E65" s="15">
        <v>175.68</v>
      </c>
      <c r="F65" s="36">
        <f t="shared" si="16"/>
        <v>31.941818181818181</v>
      </c>
    </row>
    <row r="66" spans="1:6" x14ac:dyDescent="0.25">
      <c r="A66" s="5" t="s">
        <v>21</v>
      </c>
      <c r="B66" s="3" t="s">
        <v>31</v>
      </c>
      <c r="C66" s="2">
        <v>30238</v>
      </c>
      <c r="D66" s="2">
        <v>30238</v>
      </c>
      <c r="E66" s="15">
        <v>35235.54</v>
      </c>
      <c r="F66" s="36">
        <f t="shared" si="16"/>
        <v>116.52734969243997</v>
      </c>
    </row>
    <row r="67" spans="1:6" x14ac:dyDescent="0.25">
      <c r="A67" s="5" t="s">
        <v>22</v>
      </c>
      <c r="B67" s="3" t="s">
        <v>33</v>
      </c>
      <c r="C67" s="2">
        <v>100</v>
      </c>
      <c r="D67" s="2">
        <v>100</v>
      </c>
      <c r="E67" s="15">
        <v>37.950000000000003</v>
      </c>
      <c r="F67" s="36">
        <f t="shared" si="16"/>
        <v>37.950000000000003</v>
      </c>
    </row>
    <row r="68" spans="1:6" x14ac:dyDescent="0.25">
      <c r="A68" s="5" t="s">
        <v>28</v>
      </c>
      <c r="B68" s="3" t="s">
        <v>37</v>
      </c>
      <c r="C68" s="2">
        <v>0</v>
      </c>
      <c r="D68" s="2">
        <v>0</v>
      </c>
      <c r="E68" s="15">
        <v>0</v>
      </c>
      <c r="F68" s="36" t="s">
        <v>55</v>
      </c>
    </row>
    <row r="69" spans="1:6" x14ac:dyDescent="0.25">
      <c r="A69" s="5" t="s">
        <v>23</v>
      </c>
      <c r="B69" s="3" t="s">
        <v>34</v>
      </c>
      <c r="C69" s="2">
        <v>0</v>
      </c>
      <c r="D69" s="2">
        <v>0</v>
      </c>
      <c r="E69" s="15">
        <v>0</v>
      </c>
      <c r="F69" s="36" t="s">
        <v>55</v>
      </c>
    </row>
    <row r="70" spans="1:6" x14ac:dyDescent="0.25">
      <c r="A70" s="5" t="s">
        <v>26</v>
      </c>
      <c r="B70" s="3" t="s">
        <v>38</v>
      </c>
      <c r="C70" s="2">
        <v>0</v>
      </c>
      <c r="D70" s="2">
        <v>0</v>
      </c>
      <c r="E70" s="15">
        <v>0</v>
      </c>
      <c r="F70" s="36" t="s">
        <v>55</v>
      </c>
    </row>
    <row r="71" spans="1:6" x14ac:dyDescent="0.25">
      <c r="A71" s="5" t="s">
        <v>24</v>
      </c>
      <c r="B71" s="3" t="s">
        <v>41</v>
      </c>
      <c r="C71" s="2">
        <v>0</v>
      </c>
      <c r="D71" s="2">
        <v>0</v>
      </c>
      <c r="E71" s="15">
        <v>0</v>
      </c>
      <c r="F71" s="36" t="s">
        <v>55</v>
      </c>
    </row>
    <row r="72" spans="1:6" x14ac:dyDescent="0.25">
      <c r="A72" s="5" t="s">
        <v>25</v>
      </c>
      <c r="B72" s="3" t="s">
        <v>35</v>
      </c>
      <c r="C72" s="2">
        <v>2204</v>
      </c>
      <c r="D72" s="2">
        <v>2204</v>
      </c>
      <c r="E72" s="15">
        <v>541.88</v>
      </c>
      <c r="F72" s="36">
        <f t="shared" si="16"/>
        <v>24.586206896551722</v>
      </c>
    </row>
    <row r="73" spans="1:6" x14ac:dyDescent="0.25">
      <c r="A73" s="5" t="s">
        <v>27</v>
      </c>
      <c r="B73" s="3" t="s">
        <v>36</v>
      </c>
      <c r="C73" s="2">
        <v>0</v>
      </c>
      <c r="D73" s="2">
        <v>0</v>
      </c>
      <c r="E73" s="15">
        <v>0</v>
      </c>
      <c r="F73" s="36" t="s">
        <v>55</v>
      </c>
    </row>
    <row r="74" spans="1:6" x14ac:dyDescent="0.25">
      <c r="A74" s="29" t="s">
        <v>44</v>
      </c>
      <c r="B74" s="30" t="s">
        <v>12</v>
      </c>
      <c r="C74" s="31">
        <f>C75+C76+C77+C78+C79+C80</f>
        <v>0</v>
      </c>
      <c r="D74" s="31">
        <f>D75+D76+D77+D78+D79+D80</f>
        <v>0</v>
      </c>
      <c r="E74" s="32">
        <f t="shared" ref="E74" si="21">E75+E76+E77+E78+E79+E80</f>
        <v>0</v>
      </c>
      <c r="F74" s="38" t="s">
        <v>55</v>
      </c>
    </row>
    <row r="75" spans="1:6" x14ac:dyDescent="0.25">
      <c r="A75" s="5" t="s">
        <v>13</v>
      </c>
      <c r="B75" s="3" t="s">
        <v>32</v>
      </c>
      <c r="C75" s="2"/>
      <c r="D75" s="2"/>
      <c r="E75" s="15"/>
      <c r="F75" s="36" t="s">
        <v>55</v>
      </c>
    </row>
    <row r="76" spans="1:6" x14ac:dyDescent="0.25">
      <c r="A76" s="5" t="s">
        <v>21</v>
      </c>
      <c r="B76" s="3" t="s">
        <v>31</v>
      </c>
      <c r="C76" s="2"/>
      <c r="D76" s="2"/>
      <c r="E76" s="15"/>
      <c r="F76" s="36" t="s">
        <v>55</v>
      </c>
    </row>
    <row r="77" spans="1:6" x14ac:dyDescent="0.25">
      <c r="A77" s="5" t="s">
        <v>22</v>
      </c>
      <c r="B77" s="3" t="s">
        <v>33</v>
      </c>
      <c r="C77" s="2"/>
      <c r="D77" s="2"/>
      <c r="E77" s="15"/>
      <c r="F77" s="36" t="s">
        <v>55</v>
      </c>
    </row>
    <row r="78" spans="1:6" x14ac:dyDescent="0.25">
      <c r="A78" s="5" t="s">
        <v>24</v>
      </c>
      <c r="B78" s="3" t="s">
        <v>41</v>
      </c>
      <c r="C78" s="2"/>
      <c r="D78" s="2"/>
      <c r="E78" s="15"/>
      <c r="F78" s="36" t="s">
        <v>55</v>
      </c>
    </row>
    <row r="79" spans="1:6" x14ac:dyDescent="0.25">
      <c r="A79" s="7" t="s">
        <v>25</v>
      </c>
      <c r="B79" s="8" t="s">
        <v>35</v>
      </c>
      <c r="C79" s="2"/>
      <c r="D79" s="2"/>
      <c r="E79" s="15"/>
      <c r="F79" s="36" t="s">
        <v>55</v>
      </c>
    </row>
    <row r="80" spans="1:6" x14ac:dyDescent="0.25">
      <c r="A80" s="7" t="s">
        <v>27</v>
      </c>
      <c r="B80" s="8" t="s">
        <v>36</v>
      </c>
      <c r="C80" s="2"/>
      <c r="D80" s="2"/>
      <c r="E80" s="15"/>
      <c r="F80" s="36" t="s">
        <v>55</v>
      </c>
    </row>
    <row r="81" spans="1:6" x14ac:dyDescent="0.25">
      <c r="A81" s="25" t="s">
        <v>17</v>
      </c>
      <c r="B81" s="20" t="s">
        <v>18</v>
      </c>
      <c r="C81" s="23">
        <f>C82+C90+C98+C107+C111</f>
        <v>2614031</v>
      </c>
      <c r="D81" s="23">
        <f>D82+D90+D98+D107+D111</f>
        <v>2614031</v>
      </c>
      <c r="E81" s="24">
        <f>E82+E90+E98+E107+E111</f>
        <v>1479255.3800000001</v>
      </c>
      <c r="F81" s="37">
        <f t="shared" si="16"/>
        <v>56.589052692948172</v>
      </c>
    </row>
    <row r="82" spans="1:6" x14ac:dyDescent="0.25">
      <c r="A82" s="29" t="s">
        <v>13</v>
      </c>
      <c r="B82" s="30" t="s">
        <v>14</v>
      </c>
      <c r="C82" s="31">
        <f>C83+C84+C85+C86+C87+C88+C89</f>
        <v>2141200</v>
      </c>
      <c r="D82" s="31">
        <f t="shared" ref="D82" si="22">D83+D84+D85+D86+D87+D88+D89</f>
        <v>2141200</v>
      </c>
      <c r="E82" s="32">
        <f>E83+E84+E85+E86+E87+E88+E89</f>
        <v>1062919.83</v>
      </c>
      <c r="F82" s="38">
        <f t="shared" si="16"/>
        <v>49.641314683355127</v>
      </c>
    </row>
    <row r="83" spans="1:6" x14ac:dyDescent="0.25">
      <c r="A83" s="7" t="s">
        <v>13</v>
      </c>
      <c r="B83" s="8" t="s">
        <v>32</v>
      </c>
      <c r="C83" s="2">
        <v>172000</v>
      </c>
      <c r="D83" s="2">
        <v>172000</v>
      </c>
      <c r="E83" s="15">
        <v>216299.29</v>
      </c>
      <c r="F83" s="36">
        <f t="shared" si="16"/>
        <v>125.7554011627907</v>
      </c>
    </row>
    <row r="84" spans="1:6" x14ac:dyDescent="0.25">
      <c r="A84" s="7" t="s">
        <v>21</v>
      </c>
      <c r="B84" s="8" t="s">
        <v>31</v>
      </c>
      <c r="C84" s="2">
        <v>1573000</v>
      </c>
      <c r="D84" s="2">
        <v>1573000</v>
      </c>
      <c r="E84" s="15">
        <v>796788.49</v>
      </c>
      <c r="F84" s="36">
        <f t="shared" si="16"/>
        <v>50.654068022886207</v>
      </c>
    </row>
    <row r="85" spans="1:6" x14ac:dyDescent="0.25">
      <c r="A85" s="7" t="s">
        <v>22</v>
      </c>
      <c r="B85" s="8" t="s">
        <v>33</v>
      </c>
      <c r="C85" s="2">
        <v>29200</v>
      </c>
      <c r="D85" s="2">
        <v>29200</v>
      </c>
      <c r="E85" s="15">
        <v>3660.9</v>
      </c>
      <c r="F85" s="36">
        <f t="shared" si="16"/>
        <v>12.537328767123288</v>
      </c>
    </row>
    <row r="86" spans="1:6" x14ac:dyDescent="0.25">
      <c r="A86" s="7" t="s">
        <v>23</v>
      </c>
      <c r="B86" s="8" t="s">
        <v>34</v>
      </c>
      <c r="C86" s="2">
        <v>15000</v>
      </c>
      <c r="D86" s="2">
        <v>15000</v>
      </c>
      <c r="E86" s="15">
        <v>0</v>
      </c>
      <c r="F86" s="36">
        <f t="shared" si="16"/>
        <v>0</v>
      </c>
    </row>
    <row r="87" spans="1:6" x14ac:dyDescent="0.25">
      <c r="A87" s="7" t="s">
        <v>24</v>
      </c>
      <c r="B87" s="8" t="s">
        <v>41</v>
      </c>
      <c r="C87" s="2">
        <v>15000</v>
      </c>
      <c r="D87" s="2">
        <v>15000</v>
      </c>
      <c r="E87" s="15">
        <v>1435.98</v>
      </c>
      <c r="F87" s="36">
        <f t="shared" si="16"/>
        <v>9.5731999999999999</v>
      </c>
    </row>
    <row r="88" spans="1:6" x14ac:dyDescent="0.25">
      <c r="A88" s="7" t="s">
        <v>25</v>
      </c>
      <c r="B88" s="8" t="s">
        <v>35</v>
      </c>
      <c r="C88" s="6">
        <v>318000</v>
      </c>
      <c r="D88" s="6">
        <v>318000</v>
      </c>
      <c r="E88" s="16">
        <v>41561.85</v>
      </c>
      <c r="F88" s="36">
        <f t="shared" si="16"/>
        <v>13.069764150943396</v>
      </c>
    </row>
    <row r="89" spans="1:6" x14ac:dyDescent="0.25">
      <c r="A89" s="7" t="s">
        <v>27</v>
      </c>
      <c r="B89" s="8" t="s">
        <v>36</v>
      </c>
      <c r="C89" s="2">
        <v>19000</v>
      </c>
      <c r="D89" s="2">
        <v>19000</v>
      </c>
      <c r="E89" s="15">
        <v>3173.32</v>
      </c>
      <c r="F89" s="36">
        <f t="shared" si="16"/>
        <v>16.701684210526317</v>
      </c>
    </row>
    <row r="90" spans="1:6" x14ac:dyDescent="0.25">
      <c r="A90" s="29" t="s">
        <v>7</v>
      </c>
      <c r="B90" s="30" t="s">
        <v>8</v>
      </c>
      <c r="C90" s="31">
        <f>C91+C92+C93+C94+C95+C96+C97</f>
        <v>336508</v>
      </c>
      <c r="D90" s="31">
        <f t="shared" ref="D90:E90" si="23">D91+D92+D93+D94+D95+D96+D97</f>
        <v>336508</v>
      </c>
      <c r="E90" s="32">
        <f t="shared" si="23"/>
        <v>267462.96999999997</v>
      </c>
      <c r="F90" s="38">
        <f t="shared" si="16"/>
        <v>79.481905333602754</v>
      </c>
    </row>
    <row r="91" spans="1:6" x14ac:dyDescent="0.25">
      <c r="A91" s="7" t="s">
        <v>13</v>
      </c>
      <c r="B91" s="8" t="s">
        <v>32</v>
      </c>
      <c r="C91" s="2">
        <v>9420</v>
      </c>
      <c r="D91" s="2">
        <v>9420</v>
      </c>
      <c r="E91" s="15">
        <v>13063.71</v>
      </c>
      <c r="F91" s="36">
        <f t="shared" si="16"/>
        <v>138.68057324840765</v>
      </c>
    </row>
    <row r="92" spans="1:6" x14ac:dyDescent="0.25">
      <c r="A92" s="7" t="s">
        <v>21</v>
      </c>
      <c r="B92" s="8" t="s">
        <v>31</v>
      </c>
      <c r="C92" s="2">
        <v>285788</v>
      </c>
      <c r="D92" s="2">
        <v>285788</v>
      </c>
      <c r="E92" s="15">
        <v>218183.84</v>
      </c>
      <c r="F92" s="36">
        <f t="shared" ref="F92:F117" si="24">E92*100/D92</f>
        <v>76.344647081053083</v>
      </c>
    </row>
    <row r="93" spans="1:6" x14ac:dyDescent="0.25">
      <c r="A93" s="7" t="s">
        <v>22</v>
      </c>
      <c r="B93" s="8" t="s">
        <v>33</v>
      </c>
      <c r="C93" s="12">
        <v>22150</v>
      </c>
      <c r="D93" s="12">
        <v>22150</v>
      </c>
      <c r="E93" s="17">
        <v>21571.83</v>
      </c>
      <c r="F93" s="36">
        <f t="shared" si="24"/>
        <v>97.389751693002253</v>
      </c>
    </row>
    <row r="94" spans="1:6" x14ac:dyDescent="0.25">
      <c r="A94" s="7" t="s">
        <v>23</v>
      </c>
      <c r="B94" s="10" t="s">
        <v>34</v>
      </c>
      <c r="C94" s="2">
        <v>3000</v>
      </c>
      <c r="D94" s="2">
        <v>3000</v>
      </c>
      <c r="E94" s="15">
        <v>2727.22</v>
      </c>
      <c r="F94" s="36">
        <f t="shared" si="24"/>
        <v>90.907333333333327</v>
      </c>
    </row>
    <row r="95" spans="1:6" x14ac:dyDescent="0.25">
      <c r="A95" s="7" t="s">
        <v>24</v>
      </c>
      <c r="B95" s="10" t="s">
        <v>41</v>
      </c>
      <c r="C95" s="2">
        <v>1000</v>
      </c>
      <c r="D95" s="2">
        <v>1000</v>
      </c>
      <c r="E95" s="15">
        <v>1000</v>
      </c>
      <c r="F95" s="36">
        <f t="shared" si="24"/>
        <v>100</v>
      </c>
    </row>
    <row r="96" spans="1:6" x14ac:dyDescent="0.25">
      <c r="A96" s="7">
        <v>42</v>
      </c>
      <c r="B96" s="10" t="s">
        <v>35</v>
      </c>
      <c r="C96" s="2">
        <v>12950</v>
      </c>
      <c r="D96" s="2">
        <v>12950</v>
      </c>
      <c r="E96" s="15">
        <v>9724.07</v>
      </c>
      <c r="F96" s="36">
        <f t="shared" si="24"/>
        <v>75.089343629343631</v>
      </c>
    </row>
    <row r="97" spans="1:6" x14ac:dyDescent="0.25">
      <c r="A97" s="7">
        <v>45</v>
      </c>
      <c r="B97" s="10" t="s">
        <v>36</v>
      </c>
      <c r="C97" s="2">
        <v>2200</v>
      </c>
      <c r="D97" s="2">
        <v>2200</v>
      </c>
      <c r="E97" s="15">
        <v>1192.3</v>
      </c>
      <c r="F97" s="36">
        <f t="shared" si="24"/>
        <v>54.195454545454545</v>
      </c>
    </row>
    <row r="98" spans="1:6" x14ac:dyDescent="0.25">
      <c r="A98" s="29" t="s">
        <v>40</v>
      </c>
      <c r="B98" s="34" t="s">
        <v>11</v>
      </c>
      <c r="C98" s="31">
        <f>C99+C100+C101+C103+C104+C105+C106</f>
        <v>128227</v>
      </c>
      <c r="D98" s="31">
        <f t="shared" ref="D98" si="25">D99+D100+D101+D103+D104+D105+D106</f>
        <v>128227</v>
      </c>
      <c r="E98" s="32">
        <f>E99+E100+E101+E103+E104+E105+E106+E102</f>
        <v>132743.82</v>
      </c>
      <c r="F98" s="38">
        <f t="shared" si="24"/>
        <v>103.5225186583169</v>
      </c>
    </row>
    <row r="99" spans="1:6" x14ac:dyDescent="0.25">
      <c r="A99" s="7" t="s">
        <v>13</v>
      </c>
      <c r="B99" s="10" t="s">
        <v>32</v>
      </c>
      <c r="C99" s="2">
        <v>19427</v>
      </c>
      <c r="D99" s="2">
        <v>19427</v>
      </c>
      <c r="E99" s="15">
        <v>82191.490000000005</v>
      </c>
      <c r="F99" s="36">
        <f t="shared" si="24"/>
        <v>423.07865342049729</v>
      </c>
    </row>
    <row r="100" spans="1:6" x14ac:dyDescent="0.25">
      <c r="A100" s="7">
        <v>32</v>
      </c>
      <c r="B100" s="10" t="s">
        <v>31</v>
      </c>
      <c r="C100" s="2">
        <v>33000</v>
      </c>
      <c r="D100" s="2">
        <v>33000</v>
      </c>
      <c r="E100" s="15">
        <v>32702.39</v>
      </c>
      <c r="F100" s="36">
        <f t="shared" si="24"/>
        <v>99.098151515151514</v>
      </c>
    </row>
    <row r="101" spans="1:6" x14ac:dyDescent="0.25">
      <c r="A101" s="7">
        <v>34</v>
      </c>
      <c r="B101" s="10" t="s">
        <v>33</v>
      </c>
      <c r="C101" s="2">
        <v>200</v>
      </c>
      <c r="D101" s="2">
        <v>200</v>
      </c>
      <c r="E101" s="15">
        <v>21.69</v>
      </c>
      <c r="F101" s="36">
        <f t="shared" si="24"/>
        <v>10.845000000000001</v>
      </c>
    </row>
    <row r="102" spans="1:6" x14ac:dyDescent="0.25">
      <c r="A102" s="5" t="s">
        <v>28</v>
      </c>
      <c r="B102" s="3" t="s">
        <v>37</v>
      </c>
      <c r="C102" s="2">
        <v>0</v>
      </c>
      <c r="D102" s="2">
        <v>0</v>
      </c>
      <c r="E102" s="15">
        <v>0</v>
      </c>
      <c r="F102" s="36" t="s">
        <v>55</v>
      </c>
    </row>
    <row r="103" spans="1:6" x14ac:dyDescent="0.25">
      <c r="A103" s="7" t="s">
        <v>23</v>
      </c>
      <c r="B103" s="10" t="s">
        <v>34</v>
      </c>
      <c r="C103" s="2">
        <v>57600</v>
      </c>
      <c r="D103" s="2">
        <v>57600</v>
      </c>
      <c r="E103" s="15">
        <v>0</v>
      </c>
      <c r="F103" s="36">
        <f t="shared" si="24"/>
        <v>0</v>
      </c>
    </row>
    <row r="104" spans="1:6" x14ac:dyDescent="0.25">
      <c r="A104" s="7">
        <v>41</v>
      </c>
      <c r="B104" s="10" t="s">
        <v>41</v>
      </c>
      <c r="C104" s="2">
        <v>16000</v>
      </c>
      <c r="D104" s="2">
        <v>16000</v>
      </c>
      <c r="E104" s="15">
        <v>15706.25</v>
      </c>
      <c r="F104" s="36">
        <f t="shared" si="24"/>
        <v>98.1640625</v>
      </c>
    </row>
    <row r="105" spans="1:6" x14ac:dyDescent="0.25">
      <c r="A105" s="7">
        <v>42</v>
      </c>
      <c r="B105" s="10" t="s">
        <v>35</v>
      </c>
      <c r="C105" s="2">
        <v>2000</v>
      </c>
      <c r="D105" s="2">
        <v>2000</v>
      </c>
      <c r="E105" s="15">
        <v>1743</v>
      </c>
      <c r="F105" s="36">
        <f t="shared" si="24"/>
        <v>87.15</v>
      </c>
    </row>
    <row r="106" spans="1:6" x14ac:dyDescent="0.25">
      <c r="A106" s="7">
        <v>45</v>
      </c>
      <c r="B106" s="10" t="s">
        <v>36</v>
      </c>
      <c r="C106" s="2">
        <v>0</v>
      </c>
      <c r="D106" s="2">
        <v>0</v>
      </c>
      <c r="E106" s="15">
        <v>379</v>
      </c>
      <c r="F106" s="36" t="s">
        <v>55</v>
      </c>
    </row>
    <row r="107" spans="1:6" x14ac:dyDescent="0.25">
      <c r="A107" s="29" t="s">
        <v>44</v>
      </c>
      <c r="B107" s="34" t="s">
        <v>12</v>
      </c>
      <c r="C107" s="31">
        <f>C108+C109+C110</f>
        <v>4034</v>
      </c>
      <c r="D107" s="31">
        <f t="shared" ref="D107:E107" si="26">D108+D109+D110</f>
        <v>4034</v>
      </c>
      <c r="E107" s="32">
        <f t="shared" si="26"/>
        <v>5169.9299999999994</v>
      </c>
      <c r="F107" s="38">
        <f t="shared" si="24"/>
        <v>128.15889935547841</v>
      </c>
    </row>
    <row r="108" spans="1:6" x14ac:dyDescent="0.25">
      <c r="A108" s="7" t="s">
        <v>13</v>
      </c>
      <c r="B108" s="10" t="s">
        <v>32</v>
      </c>
      <c r="C108" s="2">
        <v>0</v>
      </c>
      <c r="D108" s="2">
        <v>0</v>
      </c>
      <c r="E108" s="15">
        <v>0</v>
      </c>
      <c r="F108" s="36" t="s">
        <v>55</v>
      </c>
    </row>
    <row r="109" spans="1:6" x14ac:dyDescent="0.25">
      <c r="A109" s="7" t="s">
        <v>21</v>
      </c>
      <c r="B109" s="10" t="s">
        <v>31</v>
      </c>
      <c r="C109" s="2">
        <v>4034</v>
      </c>
      <c r="D109" s="2">
        <v>4034</v>
      </c>
      <c r="E109" s="15">
        <v>4529.82</v>
      </c>
      <c r="F109" s="36">
        <f t="shared" si="24"/>
        <v>112.29102627664849</v>
      </c>
    </row>
    <row r="110" spans="1:6" x14ac:dyDescent="0.25">
      <c r="A110" s="7" t="s">
        <v>25</v>
      </c>
      <c r="B110" s="10" t="s">
        <v>35</v>
      </c>
      <c r="C110" s="2">
        <v>0</v>
      </c>
      <c r="D110" s="2">
        <v>0</v>
      </c>
      <c r="E110" s="15">
        <v>640.11</v>
      </c>
      <c r="F110" s="36" t="s">
        <v>55</v>
      </c>
    </row>
    <row r="111" spans="1:6" x14ac:dyDescent="0.25">
      <c r="A111" s="29">
        <v>71</v>
      </c>
      <c r="B111" s="34" t="s">
        <v>46</v>
      </c>
      <c r="C111" s="31">
        <f>C113+C112</f>
        <v>4062</v>
      </c>
      <c r="D111" s="31">
        <f>D113+D112</f>
        <v>4062</v>
      </c>
      <c r="E111" s="32">
        <f>E113+E112</f>
        <v>10958.83</v>
      </c>
      <c r="F111" s="38">
        <f t="shared" si="24"/>
        <v>269.78902018709994</v>
      </c>
    </row>
    <row r="112" spans="1:6" x14ac:dyDescent="0.25">
      <c r="A112" s="7" t="s">
        <v>21</v>
      </c>
      <c r="B112" s="10" t="s">
        <v>31</v>
      </c>
      <c r="C112" s="2">
        <v>0</v>
      </c>
      <c r="D112" s="2">
        <v>0</v>
      </c>
      <c r="E112" s="15">
        <v>10958.83</v>
      </c>
      <c r="F112" s="36" t="s">
        <v>55</v>
      </c>
    </row>
    <row r="113" spans="1:9" x14ac:dyDescent="0.25">
      <c r="A113" s="7">
        <v>45</v>
      </c>
      <c r="B113" s="10" t="s">
        <v>36</v>
      </c>
      <c r="C113" s="2">
        <v>4062</v>
      </c>
      <c r="D113" s="2">
        <v>4062</v>
      </c>
      <c r="E113" s="15">
        <v>0</v>
      </c>
      <c r="F113" s="36">
        <f t="shared" si="24"/>
        <v>0</v>
      </c>
    </row>
    <row r="114" spans="1:9" x14ac:dyDescent="0.25">
      <c r="A114" s="25" t="s">
        <v>56</v>
      </c>
      <c r="B114" s="20" t="s">
        <v>50</v>
      </c>
      <c r="C114" s="23">
        <f t="shared" ref="C114:E114" si="27">C115</f>
        <v>42344</v>
      </c>
      <c r="D114" s="23">
        <f t="shared" si="27"/>
        <v>42344</v>
      </c>
      <c r="E114" s="24">
        <f t="shared" si="27"/>
        <v>67436.28</v>
      </c>
      <c r="F114" s="37">
        <f t="shared" si="24"/>
        <v>159.25817116946911</v>
      </c>
    </row>
    <row r="115" spans="1:9" x14ac:dyDescent="0.25">
      <c r="A115" s="29">
        <v>581</v>
      </c>
      <c r="B115" s="34" t="s">
        <v>19</v>
      </c>
      <c r="C115" s="31">
        <f>C117+C116+C118+C119</f>
        <v>42344</v>
      </c>
      <c r="D115" s="31">
        <f>D117+D116+D118+D119</f>
        <v>42344</v>
      </c>
      <c r="E115" s="32">
        <f>E117+E116+E118+E119</f>
        <v>67436.28</v>
      </c>
      <c r="F115" s="38">
        <f t="shared" si="24"/>
        <v>159.25817116946911</v>
      </c>
    </row>
    <row r="116" spans="1:9" x14ac:dyDescent="0.25">
      <c r="A116" s="7" t="s">
        <v>13</v>
      </c>
      <c r="B116" s="10" t="s">
        <v>32</v>
      </c>
      <c r="C116" s="2">
        <v>31344</v>
      </c>
      <c r="D116" s="2">
        <v>31344</v>
      </c>
      <c r="E116" s="15">
        <v>33374.379999999997</v>
      </c>
      <c r="F116" s="36">
        <f t="shared" si="24"/>
        <v>106.47773098519652</v>
      </c>
    </row>
    <row r="117" spans="1:9" x14ac:dyDescent="0.25">
      <c r="A117" s="7">
        <v>32</v>
      </c>
      <c r="B117" s="13" t="s">
        <v>31</v>
      </c>
      <c r="C117" s="2">
        <v>10500</v>
      </c>
      <c r="D117" s="2">
        <v>10500</v>
      </c>
      <c r="E117" s="15">
        <v>31283.15</v>
      </c>
      <c r="F117" s="36">
        <f t="shared" si="24"/>
        <v>297.9347619047619</v>
      </c>
    </row>
    <row r="118" spans="1:9" x14ac:dyDescent="0.25">
      <c r="A118" s="7">
        <v>42</v>
      </c>
      <c r="B118" s="10" t="s">
        <v>35</v>
      </c>
      <c r="C118" s="2">
        <v>500</v>
      </c>
      <c r="D118" s="2">
        <v>500</v>
      </c>
      <c r="E118" s="15">
        <v>0</v>
      </c>
      <c r="F118" s="36">
        <f t="shared" ref="F118" si="28">E118*100/D118</f>
        <v>0</v>
      </c>
    </row>
    <row r="119" spans="1:9" x14ac:dyDescent="0.25">
      <c r="A119" s="7">
        <v>45</v>
      </c>
      <c r="B119" s="10" t="s">
        <v>36</v>
      </c>
      <c r="C119" s="2">
        <v>0</v>
      </c>
      <c r="D119" s="2">
        <v>0</v>
      </c>
      <c r="E119" s="15">
        <v>2778.75</v>
      </c>
      <c r="F119" s="36" t="s">
        <v>55</v>
      </c>
    </row>
    <row r="120" spans="1:9" x14ac:dyDescent="0.25">
      <c r="E120"/>
      <c r="F120"/>
      <c r="I120"/>
    </row>
    <row r="121" spans="1:9" x14ac:dyDescent="0.25">
      <c r="E121"/>
      <c r="F121"/>
      <c r="I121"/>
    </row>
    <row r="122" spans="1:9" x14ac:dyDescent="0.25">
      <c r="E122"/>
      <c r="F122"/>
      <c r="I122"/>
    </row>
    <row r="123" spans="1:9" x14ac:dyDescent="0.25">
      <c r="E123"/>
      <c r="F123"/>
      <c r="I123"/>
    </row>
    <row r="124" spans="1:9" x14ac:dyDescent="0.25">
      <c r="E124"/>
      <c r="F124"/>
      <c r="I124"/>
    </row>
    <row r="125" spans="1:9" x14ac:dyDescent="0.25">
      <c r="E125"/>
      <c r="F125"/>
      <c r="I125"/>
    </row>
    <row r="126" spans="1:9" x14ac:dyDescent="0.25">
      <c r="E126"/>
      <c r="F126"/>
      <c r="I126"/>
    </row>
    <row r="127" spans="1:9" x14ac:dyDescent="0.25">
      <c r="E127"/>
      <c r="F127"/>
      <c r="I127"/>
    </row>
    <row r="128" spans="1:9" x14ac:dyDescent="0.25">
      <c r="E128"/>
      <c r="F128"/>
      <c r="I128"/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</sheetData>
  <dataValidations count="1">
    <dataValidation type="list" allowBlank="1" showInputMessage="1" showErrorMessage="1" errorTitle="GREŠKA" error="U ovo polje je dozvoljen unos samo brojčanih vrijednosti (bez decimala!)" prompt="Molimo odaberite vrijednost iz padajućeg izbornika!" sqref="A37" xr:uid="{513AF65F-5AF7-4374-A093-BCFF52A4E36B}">
      <formula1>$AB$7:$AB$325</formula1>
    </dataValidation>
  </dataValidations>
  <pageMargins left="0.31496062992125984" right="0.31496062992125984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Josipa Čmajne</cp:lastModifiedBy>
  <cp:lastPrinted>2026-03-17T12:05:19Z</cp:lastPrinted>
  <dcterms:created xsi:type="dcterms:W3CDTF">2022-10-31T10:11:38Z</dcterms:created>
  <dcterms:modified xsi:type="dcterms:W3CDTF">2026-03-17T12:18:27Z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