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jcmajne_rgn_hr/Documents/Radna površina/FINANCIJSKI PLAN/FIN.PLAN 2026/+NOVO USVOJEN PLAN/nove akt/"/>
    </mc:Choice>
  </mc:AlternateContent>
  <xr:revisionPtr revIDLastSave="70" documentId="11_F25DC773A252ABDACC1048D7D19E7B1E5ADE58ED" xr6:coauthVersionLast="47" xr6:coauthVersionMax="47" xr10:uidLastSave="{083A6C76-5D94-4CDD-A253-23C67253CA99}"/>
  <bookViews>
    <workbookView xWindow="-28920" yWindow="-120" windowWidth="29040" windowHeight="15720" xr2:uid="{00000000-000D-0000-FFFF-FFFF00000000}"/>
  </bookViews>
  <sheets>
    <sheet name="PREDLOŽA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F12" i="2"/>
  <c r="F3" i="2"/>
  <c r="F28" i="2"/>
  <c r="H203" i="2"/>
  <c r="H201" i="2" s="1"/>
  <c r="G203" i="2"/>
  <c r="G201" i="2" s="1"/>
  <c r="F203" i="2"/>
  <c r="F202" i="2" s="1"/>
  <c r="E203" i="2"/>
  <c r="E201" i="2" s="1"/>
  <c r="D203" i="2"/>
  <c r="D201" i="2" s="1"/>
  <c r="C203" i="2"/>
  <c r="C202" i="2" s="1"/>
  <c r="C201" i="2" s="1"/>
  <c r="E202" i="2"/>
  <c r="D202" i="2"/>
  <c r="H202" i="2" l="1"/>
  <c r="G202" i="2"/>
  <c r="F201" i="2"/>
  <c r="H105" i="2" l="1"/>
  <c r="H104" i="2" s="1"/>
  <c r="H103" i="2" s="1"/>
  <c r="G105" i="2"/>
  <c r="F105" i="2"/>
  <c r="F104" i="2" s="1"/>
  <c r="F103" i="2" s="1"/>
  <c r="E105" i="2"/>
  <c r="E103" i="2" s="1"/>
  <c r="D105" i="2"/>
  <c r="D104" i="2" s="1"/>
  <c r="D103" i="2" s="1"/>
  <c r="C105" i="2"/>
  <c r="C104" i="2" s="1"/>
  <c r="C103" i="2" s="1"/>
  <c r="C111" i="2"/>
  <c r="D111" i="2"/>
  <c r="E111" i="2"/>
  <c r="F111" i="2"/>
  <c r="F109" i="2" s="1"/>
  <c r="G111" i="2"/>
  <c r="G109" i="2" s="1"/>
  <c r="H111" i="2"/>
  <c r="H109" i="2" s="1"/>
  <c r="G104" i="2" l="1"/>
  <c r="G103" i="2" s="1"/>
  <c r="G14" i="2"/>
  <c r="H110" i="2"/>
  <c r="G110" i="2"/>
  <c r="F110" i="2"/>
  <c r="H199" i="2" l="1"/>
  <c r="G199" i="2"/>
  <c r="F199" i="2"/>
  <c r="E199" i="2"/>
  <c r="D199" i="2"/>
  <c r="C199" i="2"/>
  <c r="H195" i="2"/>
  <c r="G195" i="2"/>
  <c r="F195" i="2"/>
  <c r="E195" i="2"/>
  <c r="D195" i="2"/>
  <c r="C195" i="2"/>
  <c r="C193" i="2"/>
  <c r="C189" i="2"/>
  <c r="E186" i="2"/>
  <c r="D188" i="2"/>
  <c r="D186" i="2" s="1"/>
  <c r="C188" i="2"/>
  <c r="E187" i="2"/>
  <c r="C187" i="2"/>
  <c r="H186" i="2"/>
  <c r="G186" i="2"/>
  <c r="F186" i="2"/>
  <c r="H178" i="2"/>
  <c r="G178" i="2"/>
  <c r="F178" i="2"/>
  <c r="E178" i="2"/>
  <c r="D178" i="2"/>
  <c r="C178" i="2"/>
  <c r="H170" i="2"/>
  <c r="H169" i="2" s="1"/>
  <c r="G170" i="2"/>
  <c r="G168" i="2" s="1"/>
  <c r="F170" i="2"/>
  <c r="E170" i="2"/>
  <c r="E5" i="2" s="1"/>
  <c r="D170" i="2"/>
  <c r="C170" i="2"/>
  <c r="H158" i="2"/>
  <c r="G158" i="2"/>
  <c r="F158" i="2"/>
  <c r="E158" i="2"/>
  <c r="D158" i="2"/>
  <c r="C158" i="2"/>
  <c r="H147" i="2"/>
  <c r="H145" i="2" s="1"/>
  <c r="G147" i="2"/>
  <c r="G145" i="2" s="1"/>
  <c r="F147" i="2"/>
  <c r="F145" i="2" s="1"/>
  <c r="E147" i="2"/>
  <c r="D147" i="2"/>
  <c r="D146" i="2" s="1"/>
  <c r="C147" i="2"/>
  <c r="C146" i="2" s="1"/>
  <c r="H146" i="2"/>
  <c r="H143" i="2"/>
  <c r="H141" i="2" s="1"/>
  <c r="G143" i="2"/>
  <c r="G142" i="2" s="1"/>
  <c r="F143" i="2"/>
  <c r="F142" i="2" s="1"/>
  <c r="E143" i="2"/>
  <c r="E142" i="2" s="1"/>
  <c r="D143" i="2"/>
  <c r="D142" i="2" s="1"/>
  <c r="C143" i="2"/>
  <c r="C142" i="2" s="1"/>
  <c r="H132" i="2"/>
  <c r="H131" i="2" s="1"/>
  <c r="G132" i="2"/>
  <c r="G131" i="2" s="1"/>
  <c r="F132" i="2"/>
  <c r="F131" i="2" s="1"/>
  <c r="E132" i="2"/>
  <c r="E130" i="2" s="1"/>
  <c r="D132" i="2"/>
  <c r="D131" i="2" s="1"/>
  <c r="C132" i="2"/>
  <c r="C130" i="2" s="1"/>
  <c r="H126" i="2"/>
  <c r="H125" i="2" s="1"/>
  <c r="G126" i="2"/>
  <c r="F126" i="2"/>
  <c r="F124" i="2" s="1"/>
  <c r="E126" i="2"/>
  <c r="E125" i="2" s="1"/>
  <c r="D126" i="2"/>
  <c r="D125" i="2" s="1"/>
  <c r="C126" i="2"/>
  <c r="C125" i="2" s="1"/>
  <c r="H120" i="2"/>
  <c r="H119" i="2" s="1"/>
  <c r="H118" i="2" s="1"/>
  <c r="G120" i="2"/>
  <c r="G119" i="2" s="1"/>
  <c r="G118" i="2" s="1"/>
  <c r="F120" i="2"/>
  <c r="F119" i="2" s="1"/>
  <c r="F118" i="2" s="1"/>
  <c r="E120" i="2"/>
  <c r="D120" i="2"/>
  <c r="C120" i="2"/>
  <c r="C119" i="2" s="1"/>
  <c r="C118" i="2" s="1"/>
  <c r="D119" i="2"/>
  <c r="D118" i="2" s="1"/>
  <c r="E114" i="2"/>
  <c r="D114" i="2"/>
  <c r="C114" i="2"/>
  <c r="C4" i="2" s="1"/>
  <c r="H97" i="2"/>
  <c r="H96" i="2" s="1"/>
  <c r="H95" i="2" s="1"/>
  <c r="G97" i="2"/>
  <c r="G96" i="2" s="1"/>
  <c r="G95" i="2" s="1"/>
  <c r="F97" i="2"/>
  <c r="F96" i="2" s="1"/>
  <c r="F95" i="2" s="1"/>
  <c r="E97" i="2"/>
  <c r="E96" i="2" s="1"/>
  <c r="E95" i="2" s="1"/>
  <c r="D97" i="2"/>
  <c r="D96" i="2" s="1"/>
  <c r="D95" i="2" s="1"/>
  <c r="C97" i="2"/>
  <c r="C96" i="2" s="1"/>
  <c r="C95" i="2" s="1"/>
  <c r="H90" i="2"/>
  <c r="H89" i="2" s="1"/>
  <c r="G90" i="2"/>
  <c r="G89" i="2" s="1"/>
  <c r="F90" i="2"/>
  <c r="F89" i="2" s="1"/>
  <c r="E90" i="2"/>
  <c r="E89" i="2" s="1"/>
  <c r="D90" i="2"/>
  <c r="D89" i="2" s="1"/>
  <c r="C90" i="2"/>
  <c r="C88" i="2" s="1"/>
  <c r="H85" i="2"/>
  <c r="G85" i="2"/>
  <c r="F85" i="2"/>
  <c r="E85" i="2"/>
  <c r="D85" i="2"/>
  <c r="C85" i="2"/>
  <c r="H74" i="2"/>
  <c r="G74" i="2"/>
  <c r="F74" i="2"/>
  <c r="E74" i="2"/>
  <c r="D74" i="2"/>
  <c r="C74" i="2"/>
  <c r="H71" i="2"/>
  <c r="H11" i="2" s="1"/>
  <c r="G71" i="2"/>
  <c r="G11" i="2" s="1"/>
  <c r="F71" i="2"/>
  <c r="F11" i="2" s="1"/>
  <c r="E71" i="2"/>
  <c r="E11" i="2" s="1"/>
  <c r="D71" i="2"/>
  <c r="D11" i="2" s="1"/>
  <c r="C71" i="2"/>
  <c r="H67" i="2"/>
  <c r="G67" i="2"/>
  <c r="F67" i="2"/>
  <c r="E67" i="2"/>
  <c r="D67" i="2"/>
  <c r="C67" i="2"/>
  <c r="H58" i="2"/>
  <c r="H7" i="2" s="1"/>
  <c r="G58" i="2"/>
  <c r="G7" i="2" s="1"/>
  <c r="F58" i="2"/>
  <c r="F7" i="2" s="1"/>
  <c r="E58" i="2"/>
  <c r="E7" i="2" s="1"/>
  <c r="D58" i="2"/>
  <c r="D7" i="2" s="1"/>
  <c r="C58" i="2"/>
  <c r="C7" i="2" s="1"/>
  <c r="H50" i="2"/>
  <c r="G50" i="2"/>
  <c r="F50" i="2"/>
  <c r="E50" i="2"/>
  <c r="D50" i="2"/>
  <c r="C50" i="2"/>
  <c r="H42" i="2"/>
  <c r="G42" i="2"/>
  <c r="F42" i="2"/>
  <c r="E42" i="2"/>
  <c r="D42" i="2"/>
  <c r="D5" i="2" s="1"/>
  <c r="C42" i="2"/>
  <c r="C5" i="2" s="1"/>
  <c r="H29" i="2"/>
  <c r="G29" i="2"/>
  <c r="F29" i="2"/>
  <c r="E29" i="2"/>
  <c r="E28" i="2" s="1"/>
  <c r="D29" i="2"/>
  <c r="D28" i="2" s="1"/>
  <c r="C29" i="2"/>
  <c r="C28" i="2" s="1"/>
  <c r="H18" i="2"/>
  <c r="H16" i="2" s="1"/>
  <c r="G18" i="2"/>
  <c r="G16" i="2" s="1"/>
  <c r="F18" i="2"/>
  <c r="F16" i="2" s="1"/>
  <c r="E18" i="2"/>
  <c r="D18" i="2"/>
  <c r="C18" i="2"/>
  <c r="C3" i="2" s="1"/>
  <c r="H9" i="2"/>
  <c r="G9" i="2"/>
  <c r="F9" i="2"/>
  <c r="H4" i="2"/>
  <c r="G4" i="2"/>
  <c r="F4" i="2"/>
  <c r="G27" i="2" l="1"/>
  <c r="G28" i="2"/>
  <c r="F27" i="2"/>
  <c r="H28" i="2"/>
  <c r="H27" i="2"/>
  <c r="G12" i="2"/>
  <c r="H12" i="2"/>
  <c r="E119" i="2"/>
  <c r="E118" i="2" s="1"/>
  <c r="E12" i="2"/>
  <c r="E146" i="2"/>
  <c r="G3" i="2"/>
  <c r="D3" i="2"/>
  <c r="H3" i="2"/>
  <c r="E3" i="2"/>
  <c r="E17" i="2"/>
  <c r="F17" i="2"/>
  <c r="C12" i="2"/>
  <c r="D12" i="2"/>
  <c r="H6" i="2"/>
  <c r="D4" i="2"/>
  <c r="D109" i="2"/>
  <c r="D110" i="2"/>
  <c r="E4" i="2"/>
  <c r="E109" i="2"/>
  <c r="E110" i="2"/>
  <c r="C109" i="2"/>
  <c r="C110" i="2"/>
  <c r="H8" i="2"/>
  <c r="C124" i="2"/>
  <c r="D124" i="2"/>
  <c r="C131" i="2"/>
  <c r="H10" i="2"/>
  <c r="G10" i="2"/>
  <c r="H5" i="2"/>
  <c r="C11" i="2"/>
  <c r="G6" i="2"/>
  <c r="E124" i="2"/>
  <c r="F40" i="2"/>
  <c r="C10" i="2"/>
  <c r="C41" i="2"/>
  <c r="D10" i="2"/>
  <c r="F5" i="2"/>
  <c r="H142" i="2"/>
  <c r="G8" i="2"/>
  <c r="C186" i="2"/>
  <c r="C9" i="2" s="1"/>
  <c r="E41" i="2"/>
  <c r="F41" i="2"/>
  <c r="F169" i="2"/>
  <c r="G169" i="2"/>
  <c r="C40" i="2"/>
  <c r="C27" i="2" s="1"/>
  <c r="D40" i="2"/>
  <c r="D27" i="2" s="1"/>
  <c r="C6" i="2"/>
  <c r="G13" i="2"/>
  <c r="F8" i="2"/>
  <c r="H13" i="2"/>
  <c r="E6" i="2"/>
  <c r="D41" i="2"/>
  <c r="D6" i="2"/>
  <c r="F6" i="2"/>
  <c r="F146" i="2"/>
  <c r="G5" i="2"/>
  <c r="E10" i="2"/>
  <c r="G146" i="2"/>
  <c r="H17" i="2"/>
  <c r="G17" i="2"/>
  <c r="D168" i="2"/>
  <c r="D9" i="2"/>
  <c r="E168" i="2"/>
  <c r="E9" i="2"/>
  <c r="D169" i="2"/>
  <c r="E169" i="2"/>
  <c r="F168" i="2"/>
  <c r="H124" i="2"/>
  <c r="F130" i="2"/>
  <c r="D141" i="2"/>
  <c r="H168" i="2"/>
  <c r="D88" i="2"/>
  <c r="G130" i="2"/>
  <c r="E141" i="2"/>
  <c r="C145" i="2"/>
  <c r="C141" i="2"/>
  <c r="E88" i="2"/>
  <c r="H130" i="2"/>
  <c r="F141" i="2"/>
  <c r="D145" i="2"/>
  <c r="D130" i="2"/>
  <c r="G141" i="2"/>
  <c r="E145" i="2"/>
  <c r="E40" i="2"/>
  <c r="E27" i="2" s="1"/>
  <c r="G124" i="2"/>
  <c r="C13" i="2"/>
  <c r="G41" i="2"/>
  <c r="G88" i="2"/>
  <c r="F125" i="2"/>
  <c r="G40" i="2"/>
  <c r="F88" i="2"/>
  <c r="F10" i="2"/>
  <c r="D13" i="2"/>
  <c r="H41" i="2"/>
  <c r="H88" i="2"/>
  <c r="G125" i="2"/>
  <c r="E131" i="2"/>
  <c r="H40" i="2"/>
  <c r="C16" i="2"/>
  <c r="D16" i="2"/>
  <c r="E16" i="2"/>
  <c r="C8" i="2"/>
  <c r="E13" i="2"/>
  <c r="C17" i="2"/>
  <c r="C89" i="2"/>
  <c r="D17" i="2"/>
  <c r="D8" i="2"/>
  <c r="F13" i="2"/>
  <c r="E8" i="2"/>
  <c r="D15" i="2" l="1"/>
  <c r="E15" i="2"/>
  <c r="C168" i="2"/>
  <c r="C15" i="2" s="1"/>
  <c r="C169" i="2"/>
</calcChain>
</file>

<file path=xl/sharedStrings.xml><?xml version="1.0" encoding="utf-8"?>
<sst xmlns="http://schemas.openxmlformats.org/spreadsheetml/2006/main" count="362" uniqueCount="82">
  <si>
    <t xml:space="preserve">BROJČANA OZNAKA PRORAČUNSKOG KORISNIKA </t>
  </si>
  <si>
    <t>2047 SVEUČILIŠTE U ZAGREBU - RUDARSKO-GEOLOŠKO-NAFTNI FAKULTET</t>
  </si>
  <si>
    <t>IZVRŠENJE
2024.</t>
  </si>
  <si>
    <t>IZVORNI PLAN
2025.</t>
  </si>
  <si>
    <t>TEKUĆI PLAN
2025.</t>
  </si>
  <si>
    <t>PLAN 
2026.</t>
  </si>
  <si>
    <t>PROJEKCIJA 
2027.</t>
  </si>
  <si>
    <t>PROJEKCIJA 
2028.</t>
  </si>
  <si>
    <t>Opći prihodi i primici</t>
  </si>
  <si>
    <t>Sredstva učešća za pomoći</t>
  </si>
  <si>
    <t>Vlastiti prihodi</t>
  </si>
  <si>
    <t>Ostali prihodi za posebne namjene</t>
  </si>
  <si>
    <t>Pomoći iz DP</t>
  </si>
  <si>
    <t>Programi unije</t>
  </si>
  <si>
    <t>Ostale pomoći</t>
  </si>
  <si>
    <t>Donacije</t>
  </si>
  <si>
    <t>Prihodi od nefin. imovine i nadoknade šteta s osnova osig.</t>
  </si>
  <si>
    <t>Mehanizam za oporavak i otpornost</t>
  </si>
  <si>
    <t>Europski fond za regionalni razvoj (ERDF)</t>
  </si>
  <si>
    <t>3705</t>
  </si>
  <si>
    <t>VISOKO OBRAZOVANJE</t>
  </si>
  <si>
    <t>PROGRAMSKO FINANCIRANJE JAVNIH I VISOKIH UČILIŠTA</t>
  </si>
  <si>
    <t>0942</t>
  </si>
  <si>
    <t>Drugi stupanj visoke naobrazbe</t>
  </si>
  <si>
    <t>11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</si>
  <si>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</si>
  <si>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</si>
  <si>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</si>
  <si>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</si>
  <si>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</si>
  <si>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</si>
  <si>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</si>
  <si>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</si>
  <si>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</si>
  <si>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</si>
  <si>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</si>
  <si>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</si>
  <si>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</si>
  <si>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</si>
  <si>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</si>
  <si>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</si>
  <si>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Mehanizam i oporavak</t>
  </si>
  <si>
    <t>35</t>
  </si>
  <si>
    <t>Subvencije</t>
  </si>
  <si>
    <t>36</t>
  </si>
  <si>
    <t>Pomoći dane u inozemstvo i unutar općeg proračuna</t>
  </si>
  <si>
    <t>A621181</t>
  </si>
  <si>
    <t>PRAVOMOĆNE SUDSKE PRESUDE</t>
  </si>
  <si>
    <t>PROGRAMSKO I OSTALO FINANCIRANJE SVEUČILIŠTA U ZAGREBU - IZ EVIDENCIJSKIH PRIHODA</t>
  </si>
  <si>
    <t>43</t>
  </si>
  <si>
    <t>Pomoći iz državnog proračuna</t>
  </si>
  <si>
    <t>61</t>
  </si>
  <si>
    <t>51</t>
  </si>
  <si>
    <t>Pomoći EU</t>
  </si>
  <si>
    <t>'Mehanizam i oporavak</t>
  </si>
  <si>
    <t>Europski fond za regionalni razvoj (EFRR)</t>
  </si>
  <si>
    <t>K679084</t>
  </si>
  <si>
    <t>Ulaganje u organizacijsku reformu i infrastrukturu</t>
  </si>
  <si>
    <t>K679128</t>
  </si>
  <si>
    <t>POBOLJŠANJE UČINKOVITOSTI JAVNIH ULAGANJA NA PODRUČJU ISTRAŽIVANJA, RAZVOJA I INOVACIJA - NPOO (C3.2.R3)</t>
  </si>
  <si>
    <t>A621001</t>
  </si>
  <si>
    <t>REDOVNA DJELATNOST SVEUČILIŠTA U ZAGREBU</t>
  </si>
  <si>
    <t>A622122</t>
  </si>
  <si>
    <t>PROGRAMSKO FINANCIRANJE JAVNIH VISOKIH UČILIŠTA</t>
  </si>
  <si>
    <t xml:space="preserve">         A679118</t>
  </si>
  <si>
    <t>PROJEKT PRAĆENJA GEOLOŠKIH HAZARDA</t>
  </si>
  <si>
    <t>A679078</t>
  </si>
  <si>
    <t>EU PROJEKTI SVEUČILIŠTA U ZAGREBU (IZ EVIDENCIJSKIH PRIHODA)</t>
  </si>
  <si>
    <t>52</t>
  </si>
  <si>
    <t>A679088</t>
  </si>
  <si>
    <t>REDOVNA DJELATNOST SVEUČILIŠTA U ZAGREBU (IZ EVIDENCIJSKIH PRIHODA)</t>
  </si>
  <si>
    <t>K6791119</t>
  </si>
  <si>
    <t>OBNOVA ZGRADA OŠTEĆENIH U POTRESU S ENERGETSKOM OBNOVOM - NPOO</t>
  </si>
  <si>
    <t>Namjenski primitak - NPOO</t>
  </si>
  <si>
    <t>RAZVOJ SUSTAVA PROGRAMSKIH SPORAZUMA ZA FINANCIRANJE SVEUČILIŠTA I ZNANSTVENIH INSTITUTA USMJERENIH NA INOVACIIJE, ISTRAŽIVANJE I RAZVOJ - NPOO (C3.2.R1-I1)</t>
  </si>
  <si>
    <t>PROGRAM PREKOGRANIČNE SURADNJE - IZ EVIDENCIJSKIH PRIHODA</t>
  </si>
  <si>
    <t>PROGRAM PREKOGRANIČNE SURADNJE UPRAVLJAČKO TIJELO IZ INOZEMSTVA - IZ EVIDENCIJSKIH PRIHODA</t>
  </si>
  <si>
    <t>A679135 / A222222</t>
  </si>
  <si>
    <t>A679134 / A111111</t>
  </si>
  <si>
    <t>A679132 / A333333</t>
  </si>
  <si>
    <t>A679133 / A444444</t>
  </si>
  <si>
    <t>A679136 / A11111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</si>
</sst>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3" borderId="2" applyNumberFormat="0" applyProtection="0">
      <alignment horizontal="left" vertical="center" indent="1"/>
    </xf>
    <xf numFmtId="4" fontId="3" fillId="0" borderId="2" applyNumberFormat="0" applyProtection="0">
      <alignment horizontal="right" vertical="center"/>
    </xf>
    <xf numFmtId="0" fontId="4" fillId="5" borderId="4" applyNumberFormat="0" applyProtection="0">
      <alignment horizontal="left" vertical="center" wrapText="1" indent="1"/>
    </xf>
    <xf numFmtId="4" fontId="3" fillId="7" borderId="2" applyNumberFormat="0" applyProtection="0">
      <alignment horizontal="left" vertical="center" indent="1"/>
    </xf>
  </cellStyleXfs>
  <cellXfs count="48">
    <xf numFmtId="0" fontId="0" fillId="0" borderId="0" xfId="0"/>
    <xf numFmtId="0" fontId="2" fillId="2" borderId="1" xfId="1" quotePrefix="1" applyFont="1" applyFill="1" applyBorder="1" applyAlignment="1">
      <alignment horizontal="center" vertical="center" wrapText="1"/>
    </xf>
    <xf numFmtId="3" fontId="2" fillId="2" borderId="1" xfId="1" quotePrefix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3" fillId="0" borderId="2" xfId="2" quotePrefix="1" applyFill="1" applyAlignment="1">
      <alignment horizontal="left" vertical="center" indent="7"/>
    </xf>
    <xf numFmtId="0" fontId="3" fillId="0" borderId="2" xfId="2" quotePrefix="1" applyFill="1">
      <alignment horizontal="left" vertical="center" indent="1"/>
    </xf>
    <xf numFmtId="3" fontId="3" fillId="0" borderId="2" xfId="3" applyNumberFormat="1">
      <alignment horizontal="right" vertical="center"/>
    </xf>
    <xf numFmtId="0" fontId="3" fillId="4" borderId="2" xfId="2" quotePrefix="1" applyFill="1" applyAlignment="1">
      <alignment horizontal="left" vertical="center" indent="7"/>
    </xf>
    <xf numFmtId="0" fontId="3" fillId="4" borderId="3" xfId="2" quotePrefix="1" applyFill="1" applyBorder="1" applyAlignment="1">
      <alignment horizontal="left" vertical="center" indent="7"/>
    </xf>
    <xf numFmtId="3" fontId="3" fillId="4" borderId="1" xfId="3" applyNumberFormat="1" applyFill="1" applyBorder="1">
      <alignment horizontal="right" vertical="center"/>
    </xf>
    <xf numFmtId="0" fontId="5" fillId="4" borderId="5" xfId="4" quotePrefix="1" applyFont="1" applyFill="1" applyBorder="1" applyAlignment="1">
      <alignment horizontal="left" vertical="center" indent="4"/>
    </xf>
    <xf numFmtId="0" fontId="5" fillId="4" borderId="6" xfId="4" quotePrefix="1" applyFont="1" applyFill="1" applyBorder="1" applyAlignment="1">
      <alignment horizontal="left" vertical="center" indent="1"/>
    </xf>
    <xf numFmtId="3" fontId="5" fillId="4" borderId="1" xfId="3" applyNumberFormat="1" applyFont="1" applyFill="1" applyBorder="1">
      <alignment horizontal="right" vertical="center"/>
    </xf>
    <xf numFmtId="0" fontId="3" fillId="6" borderId="2" xfId="2" quotePrefix="1" applyFill="1" applyAlignment="1">
      <alignment horizontal="left" vertical="center" indent="5"/>
    </xf>
    <xf numFmtId="0" fontId="3" fillId="6" borderId="2" xfId="2" quotePrefix="1" applyFill="1">
      <alignment horizontal="left" vertical="center" indent="1"/>
    </xf>
    <xf numFmtId="3" fontId="3" fillId="6" borderId="7" xfId="3" applyNumberFormat="1" applyFill="1" applyBorder="1">
      <alignment horizontal="right" vertical="center"/>
    </xf>
    <xf numFmtId="0" fontId="3" fillId="4" borderId="2" xfId="2" quotePrefix="1" applyFill="1" applyAlignment="1">
      <alignment horizontal="left" vertical="center" indent="6"/>
    </xf>
    <xf numFmtId="0" fontId="3" fillId="4" borderId="2" xfId="2" quotePrefix="1" applyFill="1">
      <alignment horizontal="left" vertical="center" indent="1"/>
    </xf>
    <xf numFmtId="3" fontId="3" fillId="4" borderId="7" xfId="3" applyNumberFormat="1" applyFill="1" applyBorder="1">
      <alignment horizontal="right" vertical="center"/>
    </xf>
    <xf numFmtId="0" fontId="3" fillId="2" borderId="2" xfId="2" quotePrefix="1" applyFill="1" applyAlignment="1">
      <alignment horizontal="left" vertical="center" indent="7"/>
    </xf>
    <xf numFmtId="0" fontId="3" fillId="2" borderId="2" xfId="2" quotePrefix="1" applyFill="1">
      <alignment horizontal="left" vertical="center" indent="1"/>
    </xf>
    <xf numFmtId="3" fontId="3" fillId="2" borderId="2" xfId="3" applyNumberFormat="1" applyFill="1">
      <alignment horizontal="right" vertical="center"/>
    </xf>
    <xf numFmtId="0" fontId="3" fillId="4" borderId="2" xfId="2" quotePrefix="1" applyFill="1" applyAlignment="1">
      <alignment horizontal="left" vertical="center" indent="9"/>
    </xf>
    <xf numFmtId="3" fontId="3" fillId="4" borderId="2" xfId="3" applyNumberFormat="1" applyFill="1">
      <alignment horizontal="right" vertical="center"/>
    </xf>
    <xf numFmtId="0" fontId="3" fillId="0" borderId="2" xfId="2" quotePrefix="1" applyFill="1" applyAlignment="1">
      <alignment horizontal="left" vertical="center" indent="9"/>
    </xf>
    <xf numFmtId="3" fontId="3" fillId="6" borderId="2" xfId="3" applyNumberFormat="1" applyFill="1">
      <alignment horizontal="right" vertical="center"/>
    </xf>
    <xf numFmtId="0" fontId="3" fillId="6" borderId="1" xfId="2" quotePrefix="1" applyFill="1" applyBorder="1">
      <alignment horizontal="left" vertical="center" indent="1"/>
    </xf>
    <xf numFmtId="0" fontId="3" fillId="4" borderId="1" xfId="2" quotePrefix="1" applyFill="1" applyBorder="1" applyAlignment="1">
      <alignment horizontal="left" vertical="center" indent="6"/>
    </xf>
    <xf numFmtId="0" fontId="3" fillId="4" borderId="1" xfId="2" quotePrefix="1" applyFill="1" applyBorder="1">
      <alignment horizontal="left" vertical="center" indent="1"/>
    </xf>
    <xf numFmtId="0" fontId="3" fillId="2" borderId="1" xfId="2" quotePrefix="1" applyFill="1" applyBorder="1" applyAlignment="1">
      <alignment horizontal="left" vertical="center" indent="7"/>
    </xf>
    <xf numFmtId="0" fontId="3" fillId="4" borderId="1" xfId="2" quotePrefix="1" applyFill="1" applyBorder="1" applyAlignment="1">
      <alignment horizontal="left" vertical="center" indent="9"/>
    </xf>
    <xf numFmtId="0" fontId="3" fillId="4" borderId="8" xfId="2" quotePrefix="1" applyFill="1" applyBorder="1">
      <alignment horizontal="left" vertical="center" indent="1"/>
    </xf>
    <xf numFmtId="3" fontId="1" fillId="0" borderId="0" xfId="1" applyNumberFormat="1"/>
    <xf numFmtId="0" fontId="3" fillId="2" borderId="8" xfId="2" quotePrefix="1" applyFill="1" applyBorder="1">
      <alignment horizontal="left" vertical="center" indent="1"/>
    </xf>
    <xf numFmtId="0" fontId="6" fillId="2" borderId="1" xfId="5" quotePrefix="1" applyNumberFormat="1" applyFont="1" applyFill="1" applyBorder="1" applyAlignment="1">
      <alignment horizontal="left" vertical="center" indent="1" justifyLastLine="1"/>
    </xf>
    <xf numFmtId="0" fontId="3" fillId="4" borderId="9" xfId="2" quotePrefix="1" applyFill="1" applyBorder="1" applyAlignment="1">
      <alignment horizontal="left" vertical="center" indent="9"/>
    </xf>
    <xf numFmtId="0" fontId="3" fillId="4" borderId="10" xfId="2" quotePrefix="1" applyFill="1" applyBorder="1">
      <alignment horizontal="left" vertical="center" indent="1"/>
    </xf>
    <xf numFmtId="4" fontId="3" fillId="6" borderId="7" xfId="3" applyNumberFormat="1" applyFill="1" applyBorder="1">
      <alignment horizontal="right" vertical="center"/>
    </xf>
    <xf numFmtId="4" fontId="3" fillId="4" borderId="7" xfId="3" applyNumberFormat="1" applyFill="1" applyBorder="1">
      <alignment horizontal="right" vertical="center"/>
    </xf>
    <xf numFmtId="4" fontId="3" fillId="2" borderId="2" xfId="3" applyNumberFormat="1" applyFill="1">
      <alignment horizontal="right" vertical="center"/>
    </xf>
    <xf numFmtId="4" fontId="3" fillId="4" borderId="2" xfId="3" applyNumberFormat="1" applyFill="1">
      <alignment horizontal="right" vertical="center"/>
    </xf>
    <xf numFmtId="0" fontId="3" fillId="8" borderId="2" xfId="2" quotePrefix="1" applyFill="1" applyAlignment="1">
      <alignment horizontal="left" vertical="center" indent="5"/>
    </xf>
    <xf numFmtId="0" fontId="3" fillId="8" borderId="2" xfId="2" quotePrefix="1" applyFill="1">
      <alignment horizontal="left" vertical="center" indent="1"/>
    </xf>
    <xf numFmtId="4" fontId="3" fillId="8" borderId="2" xfId="3" applyNumberFormat="1" applyFill="1">
      <alignment horizontal="right" vertical="center"/>
    </xf>
    <xf numFmtId="3" fontId="3" fillId="8" borderId="2" xfId="3" applyNumberFormat="1" applyFill="1">
      <alignment horizontal="right" vertical="center"/>
    </xf>
    <xf numFmtId="4" fontId="3" fillId="0" borderId="2" xfId="3" applyNumberFormat="1">
      <alignment horizontal="right" vertical="center"/>
    </xf>
    <xf numFmtId="0" fontId="3" fillId="8" borderId="2" xfId="2" quotePrefix="1" applyFill="1" applyAlignment="1">
      <alignment horizontal="center" vertical="center"/>
    </xf>
  </cellXfs>
  <cellStyles count="6">
    <cellStyle name="Normal 2" xfId="1" xr:uid="{FDD10CF7-1EFE-4225-8110-0EA91C3994B5}"/>
    <cellStyle name="Normalno" xfId="0" builtinId="0"/>
    <cellStyle name="SAPBEXHLevel2" xfId="4" xr:uid="{B505E05F-F844-45B1-90D0-17EDFF9BC5CB}"/>
    <cellStyle name="SAPBEXHLevel3 2" xfId="2" xr:uid="{198A49A6-890A-4995-A145-BBE4E6EF87C7}"/>
    <cellStyle name="SAPBEXstdData 2" xfId="3" xr:uid="{B9316B56-C9A8-497D-970C-BF5AE08B7562}"/>
    <cellStyle name="SAPBEXstdItem 2" xfId="5" xr:uid="{1D2E3DFD-CF4C-4CD9-AC3B-20B97403C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14ED-C45B-46E9-A093-A3D7FDCD2B86}">
  <sheetPr>
    <pageSetUpPr fitToPage="1"/>
  </sheetPr>
  <dimension ref="A2:K20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3" sqref="E13"/>
    </sheetView>
  </sheetViews>
  <sheetFormatPr defaultColWidth="9.140625" defaultRowHeight="15" x14ac:dyDescent="0.25"/>
  <cols>
    <col min="1" max="1" width="21.7109375" style="4" bestFit="1" customWidth="1"/>
    <col min="2" max="2" width="51.42578125" style="4" customWidth="1"/>
    <col min="3" max="8" width="13.28515625" style="33" customWidth="1"/>
    <col min="9" max="16384" width="9.140625" style="4"/>
  </cols>
  <sheetData>
    <row r="2" spans="1:8" ht="38.25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5">
        <v>11</v>
      </c>
      <c r="B3" s="6" t="s">
        <v>8</v>
      </c>
      <c r="C3" s="7">
        <f>C18+C126+C132+C143+C203</f>
        <v>6327940.2299999995</v>
      </c>
      <c r="D3" s="7">
        <f t="shared" ref="D3:H3" si="0">D18+D126+D132+D143+D203</f>
        <v>6571627</v>
      </c>
      <c r="E3" s="7">
        <f t="shared" si="0"/>
        <v>6793780</v>
      </c>
      <c r="F3" s="7">
        <f>F18+F126+F132+F143+F203</f>
        <v>7411756</v>
      </c>
      <c r="G3" s="7">
        <f t="shared" si="0"/>
        <v>7681450</v>
      </c>
      <c r="H3" s="7">
        <f t="shared" si="0"/>
        <v>7974498</v>
      </c>
    </row>
    <row r="4" spans="1:8" x14ac:dyDescent="0.25">
      <c r="A4" s="5">
        <v>12</v>
      </c>
      <c r="B4" s="6" t="s">
        <v>9</v>
      </c>
      <c r="C4" s="7">
        <f>C114</f>
        <v>1758.5</v>
      </c>
      <c r="D4" s="7">
        <f t="shared" ref="D4:H4" si="1">D114</f>
        <v>0</v>
      </c>
      <c r="E4" s="7">
        <f t="shared" si="1"/>
        <v>0</v>
      </c>
      <c r="F4" s="7">
        <f t="shared" si="1"/>
        <v>0</v>
      </c>
      <c r="G4" s="7">
        <f t="shared" si="1"/>
        <v>0</v>
      </c>
      <c r="H4" s="7">
        <f t="shared" si="1"/>
        <v>0</v>
      </c>
    </row>
    <row r="5" spans="1:8" x14ac:dyDescent="0.25">
      <c r="A5" s="5">
        <v>31</v>
      </c>
      <c r="B5" s="6" t="s">
        <v>10</v>
      </c>
      <c r="C5" s="7">
        <f t="shared" ref="C5:H5" si="2">C42+C170</f>
        <v>1261265.5900000001</v>
      </c>
      <c r="D5" s="7">
        <f t="shared" si="2"/>
        <v>2271200</v>
      </c>
      <c r="E5" s="7">
        <f t="shared" si="2"/>
        <v>2141200</v>
      </c>
      <c r="F5" s="7">
        <f t="shared" si="2"/>
        <v>2096000</v>
      </c>
      <c r="G5" s="7">
        <f t="shared" si="2"/>
        <v>2096000</v>
      </c>
      <c r="H5" s="7">
        <f t="shared" si="2"/>
        <v>2096000</v>
      </c>
    </row>
    <row r="6" spans="1:8" x14ac:dyDescent="0.25">
      <c r="A6" s="5">
        <v>43</v>
      </c>
      <c r="B6" s="6" t="s">
        <v>11</v>
      </c>
      <c r="C6" s="7">
        <f t="shared" ref="C6:H6" si="3">C50+C178</f>
        <v>150130.42000000001</v>
      </c>
      <c r="D6" s="7">
        <f t="shared" si="3"/>
        <v>336508</v>
      </c>
      <c r="E6" s="7">
        <f t="shared" si="3"/>
        <v>336508</v>
      </c>
      <c r="F6" s="7">
        <f t="shared" si="3"/>
        <v>245000</v>
      </c>
      <c r="G6" s="7">
        <f t="shared" si="3"/>
        <v>245000</v>
      </c>
      <c r="H6" s="7">
        <f t="shared" si="3"/>
        <v>245000</v>
      </c>
    </row>
    <row r="7" spans="1:8" x14ac:dyDescent="0.25">
      <c r="A7" s="5">
        <v>50</v>
      </c>
      <c r="B7" s="6" t="s">
        <v>12</v>
      </c>
      <c r="C7" s="7">
        <f t="shared" ref="C7:H7" si="4">C58</f>
        <v>0</v>
      </c>
      <c r="D7" s="7">
        <f t="shared" si="4"/>
        <v>0</v>
      </c>
      <c r="E7" s="7">
        <f t="shared" si="4"/>
        <v>0</v>
      </c>
      <c r="F7" s="7">
        <f t="shared" si="4"/>
        <v>168590</v>
      </c>
      <c r="G7" s="7">
        <f t="shared" si="4"/>
        <v>173783</v>
      </c>
      <c r="H7" s="7">
        <f t="shared" si="4"/>
        <v>152727</v>
      </c>
    </row>
    <row r="8" spans="1:8" x14ac:dyDescent="0.25">
      <c r="A8" s="5">
        <v>51</v>
      </c>
      <c r="B8" s="6" t="s">
        <v>13</v>
      </c>
      <c r="C8" s="7">
        <f t="shared" ref="C8:H8" si="5">C74+C147</f>
        <v>573289.9</v>
      </c>
      <c r="D8" s="7">
        <f t="shared" si="5"/>
        <v>990500</v>
      </c>
      <c r="E8" s="7">
        <f t="shared" si="5"/>
        <v>1340500</v>
      </c>
      <c r="F8" s="7">
        <f t="shared" si="5"/>
        <v>376360</v>
      </c>
      <c r="G8" s="7">
        <f t="shared" si="5"/>
        <v>212735</v>
      </c>
      <c r="H8" s="7">
        <f t="shared" si="5"/>
        <v>70208</v>
      </c>
    </row>
    <row r="9" spans="1:8" x14ac:dyDescent="0.25">
      <c r="A9" s="5">
        <v>52</v>
      </c>
      <c r="B9" s="6" t="s">
        <v>14</v>
      </c>
      <c r="C9" s="7">
        <f t="shared" ref="C9:H9" si="6">C158+C186</f>
        <v>303768.87</v>
      </c>
      <c r="D9" s="7">
        <f t="shared" si="6"/>
        <v>151763</v>
      </c>
      <c r="E9" s="7">
        <f t="shared" si="6"/>
        <v>161319</v>
      </c>
      <c r="F9" s="7">
        <f t="shared" si="6"/>
        <v>0</v>
      </c>
      <c r="G9" s="7">
        <f t="shared" si="6"/>
        <v>0</v>
      </c>
      <c r="H9" s="7">
        <f t="shared" si="6"/>
        <v>0</v>
      </c>
    </row>
    <row r="10" spans="1:8" x14ac:dyDescent="0.25">
      <c r="A10" s="5">
        <v>61</v>
      </c>
      <c r="B10" s="6" t="s">
        <v>15</v>
      </c>
      <c r="C10" s="7">
        <f t="shared" ref="C10:H10" si="7">C67+C195</f>
        <v>10307.4</v>
      </c>
      <c r="D10" s="7">
        <f t="shared" si="7"/>
        <v>4034</v>
      </c>
      <c r="E10" s="7">
        <f t="shared" si="7"/>
        <v>4034</v>
      </c>
      <c r="F10" s="7">
        <f t="shared" si="7"/>
        <v>6500</v>
      </c>
      <c r="G10" s="7">
        <f t="shared" si="7"/>
        <v>3500</v>
      </c>
      <c r="H10" s="7">
        <f t="shared" si="7"/>
        <v>3000</v>
      </c>
    </row>
    <row r="11" spans="1:8" x14ac:dyDescent="0.25">
      <c r="A11" s="5">
        <v>71</v>
      </c>
      <c r="B11" s="6" t="s">
        <v>16</v>
      </c>
      <c r="C11" s="7">
        <f t="shared" ref="C11:H11" si="8">C71+C199</f>
        <v>0</v>
      </c>
      <c r="D11" s="7">
        <f t="shared" si="8"/>
        <v>4062</v>
      </c>
      <c r="E11" s="7">
        <f t="shared" si="8"/>
        <v>4062</v>
      </c>
      <c r="F11" s="7">
        <f t="shared" si="8"/>
        <v>35500</v>
      </c>
      <c r="G11" s="7">
        <f t="shared" si="8"/>
        <v>31000</v>
      </c>
      <c r="H11" s="7">
        <f t="shared" si="8"/>
        <v>31000</v>
      </c>
    </row>
    <row r="12" spans="1:8" x14ac:dyDescent="0.25">
      <c r="A12" s="8">
        <v>581</v>
      </c>
      <c r="B12" s="6" t="s">
        <v>17</v>
      </c>
      <c r="C12" s="7">
        <f>C29+C120+C85+C105</f>
        <v>0</v>
      </c>
      <c r="D12" s="7">
        <f>D29+D120+D85+D105</f>
        <v>0</v>
      </c>
      <c r="E12" s="7">
        <f>E29+E120+E85+E105</f>
        <v>42344</v>
      </c>
      <c r="F12" s="7">
        <f>F29+F120+F85</f>
        <v>331286</v>
      </c>
      <c r="G12" s="7">
        <f t="shared" ref="G12:H12" si="9">G29+G120+G85</f>
        <v>271853</v>
      </c>
      <c r="H12" s="7">
        <f t="shared" si="9"/>
        <v>271853</v>
      </c>
    </row>
    <row r="13" spans="1:8" x14ac:dyDescent="0.25">
      <c r="A13" s="9">
        <v>563</v>
      </c>
      <c r="B13" s="6" t="s">
        <v>18</v>
      </c>
      <c r="C13" s="10">
        <f t="shared" ref="C13:H13" si="10">C90+C97+C111</f>
        <v>9964.82</v>
      </c>
      <c r="D13" s="10">
        <f t="shared" si="10"/>
        <v>0</v>
      </c>
      <c r="E13" s="10">
        <f t="shared" si="10"/>
        <v>0</v>
      </c>
      <c r="F13" s="10">
        <f t="shared" si="10"/>
        <v>248959</v>
      </c>
      <c r="G13" s="10">
        <f t="shared" si="10"/>
        <v>120150</v>
      </c>
      <c r="H13" s="10">
        <f t="shared" si="10"/>
        <v>0</v>
      </c>
    </row>
    <row r="14" spans="1:8" x14ac:dyDescent="0.25">
      <c r="A14" s="9">
        <v>851</v>
      </c>
      <c r="B14" s="6" t="s">
        <v>73</v>
      </c>
      <c r="C14" s="10">
        <v>0</v>
      </c>
      <c r="D14" s="10">
        <v>0</v>
      </c>
      <c r="E14" s="10">
        <v>0</v>
      </c>
      <c r="F14" s="10">
        <v>0</v>
      </c>
      <c r="G14" s="10">
        <f>G105</f>
        <v>3000000</v>
      </c>
      <c r="H14" s="10"/>
    </row>
    <row r="15" spans="1:8" x14ac:dyDescent="0.25">
      <c r="A15" s="11" t="s">
        <v>19</v>
      </c>
      <c r="B15" s="12" t="s">
        <v>20</v>
      </c>
      <c r="C15" s="13">
        <f>C16+C88+C40+C118+C109++C95+C124+C130+C141+C145+C168+C103+C201</f>
        <v>8638425.7299999986</v>
      </c>
      <c r="D15" s="13">
        <f t="shared" ref="D15:E15" si="11">D16+D88+D40+D118+D109++D95+D124+D130+D141+D145+D168+D103+D201</f>
        <v>10329694</v>
      </c>
      <c r="E15" s="13">
        <f t="shared" si="11"/>
        <v>10823747</v>
      </c>
      <c r="F15" s="13">
        <f>F16+F88+F40+F118+F109++F95+F124+F130+F141+F145+F168+F103+F27</f>
        <v>10919951</v>
      </c>
      <c r="G15" s="13">
        <f>G16+G88+G40+G118+G109++G95+G124+G130+G141+G145+G168+G103+G27</f>
        <v>13835471</v>
      </c>
      <c r="H15" s="13">
        <f>H16+H88+H40+H118+H109++H95+H124+H130+H141+H145+H168+H103+H27</f>
        <v>10844286</v>
      </c>
    </row>
    <row r="16" spans="1:8" x14ac:dyDescent="0.25">
      <c r="A16" s="14" t="s">
        <v>78</v>
      </c>
      <c r="B16" s="15" t="s">
        <v>21</v>
      </c>
      <c r="C16" s="16">
        <f>C18+C29</f>
        <v>0</v>
      </c>
      <c r="D16" s="16">
        <f>D18+D29</f>
        <v>0</v>
      </c>
      <c r="E16" s="16">
        <f>E18+E29</f>
        <v>0</v>
      </c>
      <c r="F16" s="16">
        <f>F18</f>
        <v>7411756</v>
      </c>
      <c r="G16" s="16">
        <f t="shared" ref="G16:H16" si="12">G18</f>
        <v>7681450</v>
      </c>
      <c r="H16" s="16">
        <f t="shared" si="12"/>
        <v>7974498</v>
      </c>
    </row>
    <row r="17" spans="1:8" x14ac:dyDescent="0.25">
      <c r="A17" s="17" t="s">
        <v>22</v>
      </c>
      <c r="B17" s="18" t="s">
        <v>23</v>
      </c>
      <c r="C17" s="19">
        <f>C18</f>
        <v>0</v>
      </c>
      <c r="D17" s="19">
        <f t="shared" ref="D17:H17" si="13">D18</f>
        <v>0</v>
      </c>
      <c r="E17" s="19">
        <f t="shared" si="13"/>
        <v>0</v>
      </c>
      <c r="F17" s="19">
        <f t="shared" si="13"/>
        <v>7411756</v>
      </c>
      <c r="G17" s="19">
        <f t="shared" si="13"/>
        <v>7681450</v>
      </c>
      <c r="H17" s="19">
        <f t="shared" si="13"/>
        <v>7974498</v>
      </c>
    </row>
    <row r="18" spans="1:8" x14ac:dyDescent="0.25">
      <c r="A18" s="20" t="s">
        <v>24</v>
      </c>
      <c r="B18" s="21" t="s">
        <v>8</v>
      </c>
      <c r="C18" s="22">
        <f>C19+C20+C21+C22+C23+C24+C25+C26</f>
        <v>0</v>
      </c>
      <c r="D18" s="22">
        <f t="shared" ref="D18:H18" si="14">D19+D20+D21+D22+D23+D24+D25+D26</f>
        <v>0</v>
      </c>
      <c r="E18" s="22">
        <f t="shared" si="14"/>
        <v>0</v>
      </c>
      <c r="F18" s="22">
        <f t="shared" si="14"/>
        <v>7411756</v>
      </c>
      <c r="G18" s="22">
        <f t="shared" si="14"/>
        <v>7681450</v>
      </c>
      <c r="H18" s="22">
        <f t="shared" si="14"/>
        <v>7974498</v>
      </c>
    </row>
    <row r="19" spans="1:8" x14ac:dyDescent="0.25">
      <c r="A19" s="23" t="s">
        <v>25</v>
      </c>
      <c r="B19" s="18" t="s">
        <v>26</v>
      </c>
      <c r="C19" s="24">
        <v>0</v>
      </c>
      <c r="D19" s="24">
        <v>0</v>
      </c>
      <c r="E19" s="24">
        <v>0</v>
      </c>
      <c r="F19" s="24">
        <v>6539013</v>
      </c>
      <c r="G19" s="24">
        <v>6764197</v>
      </c>
      <c r="H19" s="24">
        <v>7012454</v>
      </c>
    </row>
    <row r="20" spans="1:8" x14ac:dyDescent="0.25">
      <c r="A20" s="23" t="s">
        <v>27</v>
      </c>
      <c r="B20" s="18" t="s">
        <v>28</v>
      </c>
      <c r="C20" s="24">
        <v>0</v>
      </c>
      <c r="D20" s="24">
        <v>0</v>
      </c>
      <c r="E20" s="24">
        <v>0</v>
      </c>
      <c r="F20" s="24">
        <v>775443</v>
      </c>
      <c r="G20" s="24">
        <v>816088</v>
      </c>
      <c r="H20" s="24">
        <v>844521</v>
      </c>
    </row>
    <row r="21" spans="1:8" x14ac:dyDescent="0.25">
      <c r="A21" s="25" t="s">
        <v>29</v>
      </c>
      <c r="B21" s="6" t="s">
        <v>30</v>
      </c>
      <c r="C21" s="24">
        <v>0</v>
      </c>
      <c r="D21" s="24">
        <v>0</v>
      </c>
      <c r="E21" s="24">
        <v>0</v>
      </c>
      <c r="F21" s="7">
        <v>3500</v>
      </c>
      <c r="G21" s="7">
        <v>3675</v>
      </c>
      <c r="H21" s="7">
        <v>3859</v>
      </c>
    </row>
    <row r="22" spans="1:8" x14ac:dyDescent="0.25">
      <c r="A22" s="25" t="s">
        <v>31</v>
      </c>
      <c r="B22" s="6" t="s">
        <v>32</v>
      </c>
      <c r="C22" s="24">
        <v>0</v>
      </c>
      <c r="D22" s="24">
        <v>0</v>
      </c>
      <c r="E22" s="24">
        <v>0</v>
      </c>
      <c r="F22" s="7">
        <v>6200</v>
      </c>
      <c r="G22" s="7">
        <v>6325</v>
      </c>
      <c r="H22" s="7">
        <v>6456</v>
      </c>
    </row>
    <row r="23" spans="1:8" x14ac:dyDescent="0.25">
      <c r="A23" s="25" t="s">
        <v>33</v>
      </c>
      <c r="B23" s="6" t="s">
        <v>34</v>
      </c>
      <c r="C23" s="24">
        <v>0</v>
      </c>
      <c r="D23" s="24">
        <v>0</v>
      </c>
      <c r="E23" s="24">
        <v>0</v>
      </c>
      <c r="F23" s="7">
        <v>0</v>
      </c>
      <c r="G23" s="7">
        <v>0</v>
      </c>
      <c r="H23" s="7">
        <v>0</v>
      </c>
    </row>
    <row r="24" spans="1:8" x14ac:dyDescent="0.25">
      <c r="A24" s="25" t="s">
        <v>35</v>
      </c>
      <c r="B24" s="6" t="s">
        <v>36</v>
      </c>
      <c r="C24" s="24">
        <v>0</v>
      </c>
      <c r="D24" s="24">
        <v>0</v>
      </c>
      <c r="E24" s="24">
        <v>0</v>
      </c>
      <c r="F24" s="7">
        <v>20700</v>
      </c>
      <c r="G24" s="7">
        <v>22200</v>
      </c>
      <c r="H24" s="7">
        <v>25200</v>
      </c>
    </row>
    <row r="25" spans="1:8" x14ac:dyDescent="0.25">
      <c r="A25" s="23" t="s">
        <v>37</v>
      </c>
      <c r="B25" s="18" t="s">
        <v>38</v>
      </c>
      <c r="C25" s="24">
        <v>0</v>
      </c>
      <c r="D25" s="24">
        <v>0</v>
      </c>
      <c r="E25" s="24">
        <v>0</v>
      </c>
      <c r="F25" s="24">
        <v>64600</v>
      </c>
      <c r="G25" s="24">
        <v>65665</v>
      </c>
      <c r="H25" s="24">
        <v>78208</v>
      </c>
    </row>
    <row r="26" spans="1:8" x14ac:dyDescent="0.25">
      <c r="A26" s="23" t="s">
        <v>39</v>
      </c>
      <c r="B26" s="18" t="s">
        <v>40</v>
      </c>
      <c r="C26" s="24">
        <v>0</v>
      </c>
      <c r="D26" s="24">
        <v>0</v>
      </c>
      <c r="E26" s="24">
        <v>0</v>
      </c>
      <c r="F26" s="24">
        <v>2300</v>
      </c>
      <c r="G26" s="24">
        <v>3300</v>
      </c>
      <c r="H26" s="24">
        <v>3800</v>
      </c>
    </row>
    <row r="27" spans="1:8" x14ac:dyDescent="0.25">
      <c r="A27" s="14" t="s">
        <v>81</v>
      </c>
      <c r="B27" s="15" t="s">
        <v>74</v>
      </c>
      <c r="C27" s="16">
        <f>C30+C40</f>
        <v>0</v>
      </c>
      <c r="D27" s="16">
        <f>D30+D40</f>
        <v>0</v>
      </c>
      <c r="E27" s="16">
        <f>E30+E40</f>
        <v>0</v>
      </c>
      <c r="F27" s="16">
        <f>F29</f>
        <v>271853</v>
      </c>
      <c r="G27" s="16">
        <f t="shared" ref="G27:H27" si="15">G29</f>
        <v>271853</v>
      </c>
      <c r="H27" s="16">
        <f t="shared" si="15"/>
        <v>271853</v>
      </c>
    </row>
    <row r="28" spans="1:8" x14ac:dyDescent="0.25">
      <c r="A28" s="17" t="s">
        <v>22</v>
      </c>
      <c r="B28" s="18" t="s">
        <v>23</v>
      </c>
      <c r="C28" s="19">
        <f>C29</f>
        <v>0</v>
      </c>
      <c r="D28" s="19">
        <f t="shared" ref="D28:H28" si="16">D29</f>
        <v>0</v>
      </c>
      <c r="E28" s="19">
        <f t="shared" si="16"/>
        <v>0</v>
      </c>
      <c r="F28" s="19">
        <f>F29</f>
        <v>271853</v>
      </c>
      <c r="G28" s="19">
        <f t="shared" si="16"/>
        <v>271853</v>
      </c>
      <c r="H28" s="19">
        <f t="shared" si="16"/>
        <v>271853</v>
      </c>
    </row>
    <row r="29" spans="1:8" x14ac:dyDescent="0.25">
      <c r="A29" s="20">
        <v>581</v>
      </c>
      <c r="B29" s="21" t="s">
        <v>41</v>
      </c>
      <c r="C29" s="22">
        <f t="shared" ref="C29:H29" si="17">C30+C31+C32+C33+C34+C35+C36+C37+C38+C39</f>
        <v>0</v>
      </c>
      <c r="D29" s="22">
        <f t="shared" si="17"/>
        <v>0</v>
      </c>
      <c r="E29" s="22">
        <f t="shared" si="17"/>
        <v>0</v>
      </c>
      <c r="F29" s="22">
        <f t="shared" si="17"/>
        <v>271853</v>
      </c>
      <c r="G29" s="22">
        <f t="shared" si="17"/>
        <v>271853</v>
      </c>
      <c r="H29" s="22">
        <f t="shared" si="17"/>
        <v>271853</v>
      </c>
    </row>
    <row r="30" spans="1:8" x14ac:dyDescent="0.25">
      <c r="A30" s="25" t="s">
        <v>25</v>
      </c>
      <c r="B30" s="6" t="s">
        <v>26</v>
      </c>
      <c r="C30" s="24">
        <v>0</v>
      </c>
      <c r="D30" s="24">
        <v>0</v>
      </c>
      <c r="E30" s="24">
        <v>0</v>
      </c>
      <c r="F30" s="7">
        <v>0</v>
      </c>
      <c r="G30" s="7">
        <v>0</v>
      </c>
      <c r="H30" s="7">
        <v>0</v>
      </c>
    </row>
    <row r="31" spans="1:8" x14ac:dyDescent="0.25">
      <c r="A31" s="25" t="s">
        <v>27</v>
      </c>
      <c r="B31" s="6" t="s">
        <v>28</v>
      </c>
      <c r="C31" s="24">
        <v>0</v>
      </c>
      <c r="D31" s="24">
        <v>0</v>
      </c>
      <c r="E31" s="24">
        <v>0</v>
      </c>
      <c r="F31" s="7">
        <v>167009</v>
      </c>
      <c r="G31" s="7">
        <v>208320</v>
      </c>
      <c r="H31" s="7">
        <v>189553</v>
      </c>
    </row>
    <row r="32" spans="1:8" x14ac:dyDescent="0.25">
      <c r="A32" s="25" t="s">
        <v>29</v>
      </c>
      <c r="B32" s="6" t="s">
        <v>30</v>
      </c>
      <c r="C32" s="24">
        <v>0</v>
      </c>
      <c r="D32" s="24">
        <v>0</v>
      </c>
      <c r="E32" s="24">
        <v>0</v>
      </c>
      <c r="F32" s="7">
        <v>0</v>
      </c>
      <c r="G32" s="7">
        <v>0</v>
      </c>
      <c r="H32" s="7">
        <v>0</v>
      </c>
    </row>
    <row r="33" spans="1:10" x14ac:dyDescent="0.25">
      <c r="A33" s="25" t="s">
        <v>42</v>
      </c>
      <c r="B33" s="6" t="s">
        <v>43</v>
      </c>
      <c r="C33" s="24">
        <v>0</v>
      </c>
      <c r="D33" s="24">
        <v>0</v>
      </c>
      <c r="E33" s="24">
        <v>0</v>
      </c>
      <c r="F33" s="7">
        <v>0</v>
      </c>
      <c r="G33" s="7">
        <v>0</v>
      </c>
      <c r="H33" s="7">
        <v>0</v>
      </c>
    </row>
    <row r="34" spans="1:10" x14ac:dyDescent="0.25">
      <c r="A34" s="25" t="s">
        <v>44</v>
      </c>
      <c r="B34" s="6" t="s">
        <v>45</v>
      </c>
      <c r="C34" s="24">
        <v>0</v>
      </c>
      <c r="D34" s="24">
        <v>0</v>
      </c>
      <c r="E34" s="24">
        <v>0</v>
      </c>
      <c r="F34" s="7">
        <v>0</v>
      </c>
      <c r="G34" s="7">
        <v>0</v>
      </c>
      <c r="H34" s="7">
        <v>0</v>
      </c>
    </row>
    <row r="35" spans="1:10" x14ac:dyDescent="0.25">
      <c r="A35" s="25" t="s">
        <v>31</v>
      </c>
      <c r="B35" s="6" t="s">
        <v>32</v>
      </c>
      <c r="C35" s="24">
        <v>0</v>
      </c>
      <c r="D35" s="24">
        <v>0</v>
      </c>
      <c r="E35" s="24">
        <v>0</v>
      </c>
      <c r="F35" s="7">
        <v>0</v>
      </c>
      <c r="G35" s="7">
        <v>0</v>
      </c>
      <c r="H35" s="7">
        <v>0</v>
      </c>
    </row>
    <row r="36" spans="1:10" x14ac:dyDescent="0.25">
      <c r="A36" s="25" t="s">
        <v>33</v>
      </c>
      <c r="B36" s="6" t="s">
        <v>34</v>
      </c>
      <c r="C36" s="24">
        <v>0</v>
      </c>
      <c r="D36" s="24">
        <v>0</v>
      </c>
      <c r="E36" s="24">
        <v>0</v>
      </c>
      <c r="F36" s="7">
        <v>0</v>
      </c>
      <c r="G36" s="7">
        <v>0</v>
      </c>
      <c r="H36" s="7">
        <v>0</v>
      </c>
    </row>
    <row r="37" spans="1:10" x14ac:dyDescent="0.25">
      <c r="A37" s="25" t="s">
        <v>35</v>
      </c>
      <c r="B37" s="6" t="s">
        <v>36</v>
      </c>
      <c r="C37" s="24">
        <v>0</v>
      </c>
      <c r="D37" s="24">
        <v>0</v>
      </c>
      <c r="E37" s="24">
        <v>0</v>
      </c>
      <c r="F37" s="7">
        <v>9050</v>
      </c>
      <c r="G37" s="7">
        <v>22500</v>
      </c>
      <c r="H37" s="7">
        <v>3100</v>
      </c>
    </row>
    <row r="38" spans="1:10" x14ac:dyDescent="0.25">
      <c r="A38" s="25" t="s">
        <v>37</v>
      </c>
      <c r="B38" s="6" t="s">
        <v>38</v>
      </c>
      <c r="C38" s="24">
        <v>0</v>
      </c>
      <c r="D38" s="24">
        <v>0</v>
      </c>
      <c r="E38" s="24">
        <v>0</v>
      </c>
      <c r="F38" s="7">
        <v>90794</v>
      </c>
      <c r="G38" s="7">
        <v>41033</v>
      </c>
      <c r="H38" s="7">
        <v>69200</v>
      </c>
    </row>
    <row r="39" spans="1:10" x14ac:dyDescent="0.25">
      <c r="A39" s="25" t="s">
        <v>39</v>
      </c>
      <c r="B39" s="6" t="s">
        <v>40</v>
      </c>
      <c r="C39" s="24">
        <v>0</v>
      </c>
      <c r="D39" s="24">
        <v>0</v>
      </c>
      <c r="E39" s="24">
        <v>0</v>
      </c>
      <c r="F39" s="7">
        <v>5000</v>
      </c>
      <c r="G39" s="7">
        <v>0</v>
      </c>
      <c r="H39" s="7">
        <v>10000</v>
      </c>
    </row>
    <row r="40" spans="1:10" x14ac:dyDescent="0.25">
      <c r="A40" s="14" t="s">
        <v>77</v>
      </c>
      <c r="B40" s="15" t="s">
        <v>48</v>
      </c>
      <c r="C40" s="26">
        <f>C42+C50+C58+C67+C71+C74+C85</f>
        <v>0</v>
      </c>
      <c r="D40" s="26">
        <f t="shared" ref="D40:H40" si="18">D42+D50+D58+D67+D71+D74+D85</f>
        <v>0</v>
      </c>
      <c r="E40" s="26">
        <f t="shared" si="18"/>
        <v>0</v>
      </c>
      <c r="F40" s="26">
        <f t="shared" si="18"/>
        <v>2963750</v>
      </c>
      <c r="G40" s="26">
        <f t="shared" si="18"/>
        <v>2762018</v>
      </c>
      <c r="H40" s="26">
        <f t="shared" si="18"/>
        <v>2597935</v>
      </c>
    </row>
    <row r="41" spans="1:10" x14ac:dyDescent="0.25">
      <c r="A41" s="17" t="s">
        <v>22</v>
      </c>
      <c r="B41" s="18" t="s">
        <v>23</v>
      </c>
      <c r="C41" s="24">
        <f>C42+C50+C58+C67+C71+C74+C85</f>
        <v>0</v>
      </c>
      <c r="D41" s="24">
        <f t="shared" ref="D41:H41" si="19">D42+D50+D58+D67+D71+D74+D85</f>
        <v>0</v>
      </c>
      <c r="E41" s="24">
        <f t="shared" si="19"/>
        <v>0</v>
      </c>
      <c r="F41" s="24">
        <f>F42+F50+F58+F67+F71+F74+F85</f>
        <v>2963750</v>
      </c>
      <c r="G41" s="24">
        <f t="shared" si="19"/>
        <v>2762018</v>
      </c>
      <c r="H41" s="24">
        <f t="shared" si="19"/>
        <v>2597935</v>
      </c>
    </row>
    <row r="42" spans="1:10" x14ac:dyDescent="0.25">
      <c r="A42" s="20" t="s">
        <v>25</v>
      </c>
      <c r="B42" s="21" t="s">
        <v>10</v>
      </c>
      <c r="C42" s="22">
        <f>C43+C44+C45+C46+C47+C48+C49</f>
        <v>0</v>
      </c>
      <c r="D42" s="22">
        <f t="shared" ref="D42:H42" si="20">D43+D44+D45+D46+D47+D48+D49</f>
        <v>0</v>
      </c>
      <c r="E42" s="22">
        <f t="shared" si="20"/>
        <v>0</v>
      </c>
      <c r="F42" s="22">
        <f t="shared" si="20"/>
        <v>2096000</v>
      </c>
      <c r="G42" s="22">
        <f t="shared" si="20"/>
        <v>2096000</v>
      </c>
      <c r="H42" s="22">
        <f t="shared" si="20"/>
        <v>2096000</v>
      </c>
    </row>
    <row r="43" spans="1:10" x14ac:dyDescent="0.25">
      <c r="A43" s="23" t="s">
        <v>25</v>
      </c>
      <c r="B43" s="18" t="s">
        <v>26</v>
      </c>
      <c r="C43" s="24"/>
      <c r="D43" s="7"/>
      <c r="E43" s="7"/>
      <c r="F43" s="7">
        <v>220000</v>
      </c>
      <c r="G43" s="7">
        <v>220000</v>
      </c>
      <c r="H43" s="7">
        <v>220000</v>
      </c>
      <c r="J43" s="33"/>
    </row>
    <row r="44" spans="1:10" x14ac:dyDescent="0.25">
      <c r="A44" s="23" t="s">
        <v>27</v>
      </c>
      <c r="B44" s="18" t="s">
        <v>28</v>
      </c>
      <c r="C44" s="24"/>
      <c r="D44" s="7"/>
      <c r="E44" s="7"/>
      <c r="F44" s="7">
        <v>1600000</v>
      </c>
      <c r="G44" s="7">
        <v>1600000</v>
      </c>
      <c r="H44" s="7">
        <v>1600000</v>
      </c>
      <c r="J44" s="33"/>
    </row>
    <row r="45" spans="1:10" x14ac:dyDescent="0.25">
      <c r="A45" s="23" t="s">
        <v>29</v>
      </c>
      <c r="B45" s="18" t="s">
        <v>30</v>
      </c>
      <c r="C45" s="24"/>
      <c r="D45" s="7"/>
      <c r="E45" s="7"/>
      <c r="F45" s="7">
        <v>10000</v>
      </c>
      <c r="G45" s="7">
        <v>10000</v>
      </c>
      <c r="H45" s="7">
        <v>10000</v>
      </c>
      <c r="J45" s="33"/>
    </row>
    <row r="46" spans="1:10" x14ac:dyDescent="0.25">
      <c r="A46" s="23" t="s">
        <v>31</v>
      </c>
      <c r="B46" s="18" t="s">
        <v>32</v>
      </c>
      <c r="C46" s="24"/>
      <c r="D46" s="7"/>
      <c r="E46" s="7"/>
      <c r="F46" s="7">
        <v>26000</v>
      </c>
      <c r="G46" s="7">
        <v>26000</v>
      </c>
      <c r="H46" s="7">
        <v>26000</v>
      </c>
      <c r="I46" s="33"/>
      <c r="J46" s="33"/>
    </row>
    <row r="47" spans="1:10" x14ac:dyDescent="0.25">
      <c r="A47" s="23" t="s">
        <v>35</v>
      </c>
      <c r="B47" s="18" t="s">
        <v>36</v>
      </c>
      <c r="C47" s="24"/>
      <c r="D47" s="7"/>
      <c r="E47" s="7"/>
      <c r="F47" s="7">
        <v>30000</v>
      </c>
      <c r="G47" s="7">
        <v>30000</v>
      </c>
      <c r="H47" s="7">
        <v>30000</v>
      </c>
    </row>
    <row r="48" spans="1:10" x14ac:dyDescent="0.25">
      <c r="A48" s="23" t="s">
        <v>37</v>
      </c>
      <c r="B48" s="18" t="s">
        <v>38</v>
      </c>
      <c r="C48" s="24"/>
      <c r="D48" s="7"/>
      <c r="E48" s="7"/>
      <c r="F48" s="7">
        <v>200000</v>
      </c>
      <c r="G48" s="7">
        <v>200000</v>
      </c>
      <c r="H48" s="7">
        <v>200000</v>
      </c>
    </row>
    <row r="49" spans="1:10" x14ac:dyDescent="0.25">
      <c r="A49" s="23" t="s">
        <v>39</v>
      </c>
      <c r="B49" s="18" t="s">
        <v>40</v>
      </c>
      <c r="C49" s="24"/>
      <c r="D49" s="7"/>
      <c r="E49" s="7"/>
      <c r="F49" s="7">
        <v>10000</v>
      </c>
      <c r="G49" s="7">
        <v>10000</v>
      </c>
      <c r="H49" s="7">
        <v>10000</v>
      </c>
      <c r="J49" s="33"/>
    </row>
    <row r="50" spans="1:10" x14ac:dyDescent="0.25">
      <c r="A50" s="20" t="s">
        <v>49</v>
      </c>
      <c r="B50" s="21" t="s">
        <v>11</v>
      </c>
      <c r="C50" s="22">
        <f>C51+C52+C53+C54+C55+C56+C57</f>
        <v>0</v>
      </c>
      <c r="D50" s="22">
        <f t="shared" ref="D50:H50" si="21">D51+D52+D53+D54+D55+D56+D57</f>
        <v>0</v>
      </c>
      <c r="E50" s="22">
        <f t="shared" si="21"/>
        <v>0</v>
      </c>
      <c r="F50" s="22">
        <f t="shared" si="21"/>
        <v>245000</v>
      </c>
      <c r="G50" s="22">
        <f t="shared" si="21"/>
        <v>245000</v>
      </c>
      <c r="H50" s="22">
        <f t="shared" si="21"/>
        <v>245000</v>
      </c>
    </row>
    <row r="51" spans="1:10" x14ac:dyDescent="0.25">
      <c r="A51" s="23" t="s">
        <v>25</v>
      </c>
      <c r="B51" s="18" t="s">
        <v>26</v>
      </c>
      <c r="C51" s="7"/>
      <c r="D51" s="7"/>
      <c r="E51" s="7"/>
      <c r="F51" s="7">
        <v>20000</v>
      </c>
      <c r="G51" s="7">
        <v>20000</v>
      </c>
      <c r="H51" s="7">
        <v>20000</v>
      </c>
    </row>
    <row r="52" spans="1:10" x14ac:dyDescent="0.25">
      <c r="A52" s="23" t="s">
        <v>27</v>
      </c>
      <c r="B52" s="18" t="s">
        <v>28</v>
      </c>
      <c r="C52" s="24"/>
      <c r="D52" s="7"/>
      <c r="E52" s="7"/>
      <c r="F52" s="7">
        <v>200000</v>
      </c>
      <c r="G52" s="7">
        <v>200000</v>
      </c>
      <c r="H52" s="7">
        <v>200000</v>
      </c>
    </row>
    <row r="53" spans="1:10" x14ac:dyDescent="0.25">
      <c r="A53" s="23" t="s">
        <v>29</v>
      </c>
      <c r="B53" s="18" t="s">
        <v>30</v>
      </c>
      <c r="C53" s="7"/>
      <c r="D53" s="7"/>
      <c r="E53" s="7"/>
      <c r="F53" s="7">
        <v>200</v>
      </c>
      <c r="G53" s="7">
        <v>200</v>
      </c>
      <c r="H53" s="7">
        <v>200</v>
      </c>
    </row>
    <row r="54" spans="1:10" x14ac:dyDescent="0.25">
      <c r="A54" s="23" t="s">
        <v>31</v>
      </c>
      <c r="B54" s="32" t="s">
        <v>32</v>
      </c>
      <c r="C54" s="7"/>
      <c r="D54" s="7"/>
      <c r="E54" s="7"/>
      <c r="F54" s="7">
        <v>5500</v>
      </c>
      <c r="G54" s="7">
        <v>5500</v>
      </c>
      <c r="H54" s="7">
        <v>5500</v>
      </c>
    </row>
    <row r="55" spans="1:10" x14ac:dyDescent="0.25">
      <c r="A55" s="23" t="s">
        <v>35</v>
      </c>
      <c r="B55" s="32" t="s">
        <v>36</v>
      </c>
      <c r="C55" s="7"/>
      <c r="D55" s="7"/>
      <c r="E55" s="7"/>
      <c r="F55" s="7">
        <v>3300</v>
      </c>
      <c r="G55" s="7">
        <v>3300</v>
      </c>
      <c r="H55" s="7">
        <v>3300</v>
      </c>
    </row>
    <row r="56" spans="1:10" x14ac:dyDescent="0.25">
      <c r="A56" s="23">
        <v>42</v>
      </c>
      <c r="B56" s="32" t="s">
        <v>38</v>
      </c>
      <c r="C56" s="7"/>
      <c r="D56" s="7"/>
      <c r="E56" s="7"/>
      <c r="F56" s="7">
        <v>15000</v>
      </c>
      <c r="G56" s="7">
        <v>15000</v>
      </c>
      <c r="H56" s="7">
        <v>15000</v>
      </c>
    </row>
    <row r="57" spans="1:10" x14ac:dyDescent="0.25">
      <c r="A57" s="23">
        <v>45</v>
      </c>
      <c r="B57" s="32" t="s">
        <v>40</v>
      </c>
      <c r="C57" s="7"/>
      <c r="D57" s="7"/>
      <c r="E57" s="7"/>
      <c r="F57" s="7">
        <v>1000</v>
      </c>
      <c r="G57" s="7">
        <v>1000</v>
      </c>
      <c r="H57" s="7">
        <v>1000</v>
      </c>
    </row>
    <row r="58" spans="1:10" x14ac:dyDescent="0.25">
      <c r="A58" s="20">
        <v>50</v>
      </c>
      <c r="B58" s="34" t="s">
        <v>50</v>
      </c>
      <c r="C58" s="22">
        <f>C59+C60+C61+C63+C64+C65+C66+C62</f>
        <v>0</v>
      </c>
      <c r="D58" s="22">
        <f t="shared" ref="D58:H58" si="22">D59+D60+D61+D63+D64+D65+D66+D62</f>
        <v>0</v>
      </c>
      <c r="E58" s="22">
        <f>E59+E60+E61+E63+E64+E65+E66+E62</f>
        <v>0</v>
      </c>
      <c r="F58" s="22">
        <f t="shared" si="22"/>
        <v>168590</v>
      </c>
      <c r="G58" s="22">
        <f>G59+G60+G61+G63+G64+G65+G66+G62</f>
        <v>173783</v>
      </c>
      <c r="H58" s="22">
        <f t="shared" si="22"/>
        <v>152727</v>
      </c>
    </row>
    <row r="59" spans="1:10" x14ac:dyDescent="0.25">
      <c r="A59" s="23" t="s">
        <v>25</v>
      </c>
      <c r="B59" s="32" t="s">
        <v>26</v>
      </c>
      <c r="C59" s="7"/>
      <c r="D59" s="7"/>
      <c r="E59" s="7"/>
      <c r="F59" s="7">
        <v>147046</v>
      </c>
      <c r="G59" s="7">
        <v>154813</v>
      </c>
      <c r="H59" s="7">
        <v>140500</v>
      </c>
    </row>
    <row r="60" spans="1:10" x14ac:dyDescent="0.25">
      <c r="A60" s="23">
        <v>32</v>
      </c>
      <c r="B60" s="32" t="s">
        <v>28</v>
      </c>
      <c r="C60" s="7"/>
      <c r="D60" s="7"/>
      <c r="E60" s="7"/>
      <c r="F60" s="7">
        <v>13474</v>
      </c>
      <c r="G60" s="7">
        <v>10900</v>
      </c>
      <c r="H60" s="7">
        <v>12227</v>
      </c>
    </row>
    <row r="61" spans="1:10" x14ac:dyDescent="0.25">
      <c r="A61" s="23">
        <v>34</v>
      </c>
      <c r="B61" s="32" t="s">
        <v>30</v>
      </c>
      <c r="C61" s="7"/>
      <c r="D61" s="7"/>
      <c r="E61" s="7"/>
      <c r="F61" s="7">
        <v>0</v>
      </c>
      <c r="G61" s="7">
        <v>0</v>
      </c>
      <c r="H61" s="7">
        <v>0</v>
      </c>
    </row>
    <row r="62" spans="1:10" x14ac:dyDescent="0.25">
      <c r="A62" s="23">
        <v>36</v>
      </c>
      <c r="B62" s="6" t="s">
        <v>45</v>
      </c>
      <c r="C62" s="7"/>
      <c r="D62" s="7"/>
      <c r="E62" s="7"/>
      <c r="F62" s="7">
        <v>0</v>
      </c>
      <c r="G62" s="7">
        <v>0</v>
      </c>
      <c r="H62" s="7">
        <v>0</v>
      </c>
    </row>
    <row r="63" spans="1:10" x14ac:dyDescent="0.25">
      <c r="A63" s="23" t="s">
        <v>31</v>
      </c>
      <c r="B63" s="32" t="s">
        <v>32</v>
      </c>
      <c r="C63" s="7"/>
      <c r="D63" s="7"/>
      <c r="E63" s="7"/>
      <c r="F63" s="7">
        <v>0</v>
      </c>
      <c r="G63" s="7">
        <v>0</v>
      </c>
      <c r="H63" s="7">
        <v>0</v>
      </c>
    </row>
    <row r="64" spans="1:10" x14ac:dyDescent="0.25">
      <c r="A64" s="23">
        <v>41</v>
      </c>
      <c r="B64" s="32" t="s">
        <v>36</v>
      </c>
      <c r="C64" s="7"/>
      <c r="D64" s="7"/>
      <c r="E64" s="7"/>
      <c r="F64" s="7">
        <v>8070</v>
      </c>
      <c r="G64" s="7">
        <v>8070</v>
      </c>
      <c r="H64" s="7">
        <v>0</v>
      </c>
    </row>
    <row r="65" spans="1:11" x14ac:dyDescent="0.25">
      <c r="A65" s="23">
        <v>42</v>
      </c>
      <c r="B65" s="32" t="s">
        <v>38</v>
      </c>
      <c r="C65" s="7"/>
      <c r="D65" s="7"/>
      <c r="E65" s="7"/>
      <c r="F65" s="7">
        <v>0</v>
      </c>
      <c r="G65" s="7">
        <v>0</v>
      </c>
      <c r="H65" s="7">
        <v>0</v>
      </c>
    </row>
    <row r="66" spans="1:11" x14ac:dyDescent="0.25">
      <c r="A66" s="23">
        <v>45</v>
      </c>
      <c r="B66" s="32" t="s">
        <v>40</v>
      </c>
      <c r="C66" s="7"/>
      <c r="D66" s="7"/>
      <c r="E66" s="7"/>
      <c r="F66" s="7">
        <v>0</v>
      </c>
      <c r="G66" s="7">
        <v>0</v>
      </c>
      <c r="H66" s="7">
        <v>0</v>
      </c>
    </row>
    <row r="67" spans="1:11" x14ac:dyDescent="0.25">
      <c r="A67" s="20" t="s">
        <v>51</v>
      </c>
      <c r="B67" s="34" t="s">
        <v>15</v>
      </c>
      <c r="C67" s="22">
        <f>C68+C69+C70</f>
        <v>0</v>
      </c>
      <c r="D67" s="22">
        <f t="shared" ref="D67:H67" si="23">D68+D69+D70</f>
        <v>0</v>
      </c>
      <c r="E67" s="22">
        <f t="shared" si="23"/>
        <v>0</v>
      </c>
      <c r="F67" s="22">
        <f t="shared" si="23"/>
        <v>6500</v>
      </c>
      <c r="G67" s="22">
        <f t="shared" si="23"/>
        <v>3500</v>
      </c>
      <c r="H67" s="22">
        <f t="shared" si="23"/>
        <v>3000</v>
      </c>
    </row>
    <row r="68" spans="1:11" x14ac:dyDescent="0.25">
      <c r="A68" s="23" t="s">
        <v>25</v>
      </c>
      <c r="B68" s="32" t="s">
        <v>26</v>
      </c>
      <c r="C68" s="7"/>
      <c r="D68" s="7"/>
      <c r="E68" s="7"/>
      <c r="F68" s="7">
        <v>0</v>
      </c>
      <c r="G68" s="7">
        <v>0</v>
      </c>
      <c r="H68" s="7">
        <v>0</v>
      </c>
    </row>
    <row r="69" spans="1:11" x14ac:dyDescent="0.25">
      <c r="A69" s="23" t="s">
        <v>27</v>
      </c>
      <c r="B69" s="32" t="s">
        <v>28</v>
      </c>
      <c r="C69" s="7"/>
      <c r="D69" s="7"/>
      <c r="E69" s="7"/>
      <c r="F69" s="7">
        <v>5500</v>
      </c>
      <c r="G69" s="7">
        <v>2500</v>
      </c>
      <c r="H69" s="7">
        <v>2000</v>
      </c>
    </row>
    <row r="70" spans="1:11" x14ac:dyDescent="0.25">
      <c r="A70" s="23" t="s">
        <v>37</v>
      </c>
      <c r="B70" s="32" t="s">
        <v>38</v>
      </c>
      <c r="C70" s="7"/>
      <c r="D70" s="7"/>
      <c r="E70" s="7"/>
      <c r="F70" s="7">
        <v>1000</v>
      </c>
      <c r="G70" s="7">
        <v>1000</v>
      </c>
      <c r="H70" s="7">
        <v>1000</v>
      </c>
    </row>
    <row r="71" spans="1:11" x14ac:dyDescent="0.25">
      <c r="A71" s="20">
        <v>71</v>
      </c>
      <c r="B71" s="34" t="s">
        <v>16</v>
      </c>
      <c r="C71" s="22">
        <f>C73</f>
        <v>0</v>
      </c>
      <c r="D71" s="22">
        <f t="shared" ref="D71:E71" si="24">D73</f>
        <v>0</v>
      </c>
      <c r="E71" s="22">
        <f t="shared" si="24"/>
        <v>0</v>
      </c>
      <c r="F71" s="22">
        <f>F73+F72</f>
        <v>35500</v>
      </c>
      <c r="G71" s="22">
        <f t="shared" ref="G71:H71" si="25">G73+G72</f>
        <v>31000</v>
      </c>
      <c r="H71" s="22">
        <f t="shared" si="25"/>
        <v>31000</v>
      </c>
    </row>
    <row r="72" spans="1:11" x14ac:dyDescent="0.25">
      <c r="A72" s="23" t="s">
        <v>27</v>
      </c>
      <c r="B72" s="32" t="s">
        <v>28</v>
      </c>
      <c r="C72" s="7"/>
      <c r="D72" s="7"/>
      <c r="E72" s="7"/>
      <c r="F72" s="7">
        <v>30000</v>
      </c>
      <c r="G72" s="7">
        <v>30000</v>
      </c>
      <c r="H72" s="7">
        <v>30000</v>
      </c>
    </row>
    <row r="73" spans="1:11" x14ac:dyDescent="0.25">
      <c r="A73" s="23">
        <v>45</v>
      </c>
      <c r="B73" s="32" t="s">
        <v>40</v>
      </c>
      <c r="C73" s="7"/>
      <c r="D73" s="7"/>
      <c r="E73" s="7"/>
      <c r="F73" s="7">
        <v>5500</v>
      </c>
      <c r="G73" s="7">
        <v>1000</v>
      </c>
      <c r="H73" s="7">
        <v>1000</v>
      </c>
    </row>
    <row r="74" spans="1:11" x14ac:dyDescent="0.25">
      <c r="A74" s="20" t="s">
        <v>52</v>
      </c>
      <c r="B74" s="21" t="s">
        <v>53</v>
      </c>
      <c r="C74" s="22">
        <f>C75+C76+C77+C78+C79+C80+C81+C82+C83+C84</f>
        <v>0</v>
      </c>
      <c r="D74" s="22">
        <f t="shared" ref="D74:H74" si="26">D75+D76+D77+D78+D79+D80+D81+D82+D83+D84</f>
        <v>0</v>
      </c>
      <c r="E74" s="22">
        <f t="shared" si="26"/>
        <v>0</v>
      </c>
      <c r="F74" s="22">
        <f>F75+F76+F77+F78+F79+F80+F81+F82+F83+F84</f>
        <v>376360</v>
      </c>
      <c r="G74" s="22">
        <f t="shared" si="26"/>
        <v>212735</v>
      </c>
      <c r="H74" s="22">
        <f t="shared" si="26"/>
        <v>70208</v>
      </c>
    </row>
    <row r="75" spans="1:11" x14ac:dyDescent="0.25">
      <c r="A75" s="25" t="s">
        <v>25</v>
      </c>
      <c r="B75" s="6" t="s">
        <v>26</v>
      </c>
      <c r="C75" s="7"/>
      <c r="D75" s="7"/>
      <c r="E75" s="7"/>
      <c r="F75" s="7">
        <v>150890</v>
      </c>
      <c r="G75" s="7">
        <v>115173</v>
      </c>
      <c r="H75" s="7">
        <v>36700</v>
      </c>
    </row>
    <row r="76" spans="1:11" x14ac:dyDescent="0.25">
      <c r="A76" s="25" t="s">
        <v>27</v>
      </c>
      <c r="B76" s="6" t="s">
        <v>28</v>
      </c>
      <c r="C76" s="7"/>
      <c r="D76" s="7"/>
      <c r="E76" s="7"/>
      <c r="F76" s="7">
        <v>146470</v>
      </c>
      <c r="G76" s="7">
        <v>96937</v>
      </c>
      <c r="H76" s="7">
        <v>33508</v>
      </c>
      <c r="J76" s="33"/>
      <c r="K76" s="33"/>
    </row>
    <row r="77" spans="1:11" x14ac:dyDescent="0.25">
      <c r="A77" s="25" t="s">
        <v>29</v>
      </c>
      <c r="B77" s="6" t="s">
        <v>30</v>
      </c>
      <c r="C77" s="7"/>
      <c r="D77" s="7"/>
      <c r="E77" s="7"/>
      <c r="F77" s="7">
        <v>0</v>
      </c>
      <c r="G77" s="7">
        <v>0</v>
      </c>
      <c r="H77" s="7">
        <v>0</v>
      </c>
      <c r="J77" s="33"/>
      <c r="K77" s="33"/>
    </row>
    <row r="78" spans="1:11" x14ac:dyDescent="0.25">
      <c r="A78" s="25" t="s">
        <v>42</v>
      </c>
      <c r="B78" s="6" t="s">
        <v>43</v>
      </c>
      <c r="C78" s="7"/>
      <c r="D78" s="7"/>
      <c r="E78" s="7"/>
      <c r="F78" s="7">
        <v>0</v>
      </c>
      <c r="G78" s="7">
        <v>0</v>
      </c>
      <c r="H78" s="7">
        <v>0</v>
      </c>
      <c r="K78" s="33"/>
    </row>
    <row r="79" spans="1:11" x14ac:dyDescent="0.25">
      <c r="A79" s="25" t="s">
        <v>44</v>
      </c>
      <c r="B79" s="6" t="s">
        <v>45</v>
      </c>
      <c r="C79" s="7"/>
      <c r="D79" s="7"/>
      <c r="E79" s="7"/>
      <c r="F79" s="7">
        <v>0</v>
      </c>
      <c r="G79" s="7">
        <v>0</v>
      </c>
      <c r="H79" s="7">
        <v>0</v>
      </c>
    </row>
    <row r="80" spans="1:11" x14ac:dyDescent="0.25">
      <c r="A80" s="25" t="s">
        <v>31</v>
      </c>
      <c r="B80" s="6" t="s">
        <v>32</v>
      </c>
      <c r="C80" s="7"/>
      <c r="D80" s="7"/>
      <c r="E80" s="7"/>
      <c r="F80" s="7">
        <v>79000</v>
      </c>
      <c r="G80" s="7">
        <v>625</v>
      </c>
      <c r="H80" s="7">
        <v>0</v>
      </c>
    </row>
    <row r="81" spans="1:10" x14ac:dyDescent="0.25">
      <c r="A81" s="25" t="s">
        <v>33</v>
      </c>
      <c r="B81" s="6" t="s">
        <v>34</v>
      </c>
      <c r="C81" s="7"/>
      <c r="D81" s="7"/>
      <c r="E81" s="7"/>
      <c r="F81" s="7">
        <v>0</v>
      </c>
      <c r="G81" s="7">
        <v>0</v>
      </c>
      <c r="H81" s="7">
        <v>0</v>
      </c>
      <c r="J81" s="33"/>
    </row>
    <row r="82" spans="1:10" x14ac:dyDescent="0.25">
      <c r="A82" s="25" t="s">
        <v>35</v>
      </c>
      <c r="B82" s="6" t="s">
        <v>36</v>
      </c>
      <c r="C82" s="7"/>
      <c r="D82" s="7"/>
      <c r="E82" s="7"/>
      <c r="F82" s="7">
        <v>0</v>
      </c>
      <c r="G82" s="7">
        <v>0</v>
      </c>
      <c r="H82" s="7">
        <v>0</v>
      </c>
      <c r="J82" s="33"/>
    </row>
    <row r="83" spans="1:10" x14ac:dyDescent="0.25">
      <c r="A83" s="25" t="s">
        <v>37</v>
      </c>
      <c r="B83" s="6" t="s">
        <v>38</v>
      </c>
      <c r="C83" s="7"/>
      <c r="D83" s="7"/>
      <c r="E83" s="7"/>
      <c r="F83" s="7">
        <v>0</v>
      </c>
      <c r="G83" s="7">
        <v>0</v>
      </c>
      <c r="H83" s="7">
        <v>0</v>
      </c>
    </row>
    <row r="84" spans="1:10" x14ac:dyDescent="0.25">
      <c r="A84" s="25" t="s">
        <v>39</v>
      </c>
      <c r="B84" s="6" t="s">
        <v>40</v>
      </c>
      <c r="C84" s="7"/>
      <c r="D84" s="7"/>
      <c r="E84" s="7"/>
      <c r="F84" s="7">
        <v>0</v>
      </c>
      <c r="G84" s="7">
        <v>0</v>
      </c>
      <c r="H84" s="7">
        <v>0</v>
      </c>
    </row>
    <row r="85" spans="1:10" x14ac:dyDescent="0.25">
      <c r="A85" s="20">
        <v>581</v>
      </c>
      <c r="B85" s="34" t="s">
        <v>54</v>
      </c>
      <c r="C85" s="22">
        <f>C86+C87</f>
        <v>0</v>
      </c>
      <c r="D85" s="22">
        <f t="shared" ref="D85:H85" si="27">D86+D87</f>
        <v>0</v>
      </c>
      <c r="E85" s="22">
        <f t="shared" si="27"/>
        <v>0</v>
      </c>
      <c r="F85" s="22">
        <f>F86+F87</f>
        <v>35800</v>
      </c>
      <c r="G85" s="22">
        <f t="shared" si="27"/>
        <v>0</v>
      </c>
      <c r="H85" s="22">
        <f t="shared" si="27"/>
        <v>0</v>
      </c>
    </row>
    <row r="86" spans="1:10" x14ac:dyDescent="0.25">
      <c r="A86" s="23" t="s">
        <v>25</v>
      </c>
      <c r="B86" s="32" t="s">
        <v>26</v>
      </c>
      <c r="C86" s="7">
        <v>0</v>
      </c>
      <c r="D86" s="7">
        <v>0</v>
      </c>
      <c r="E86" s="7">
        <v>0</v>
      </c>
      <c r="F86" s="7">
        <v>32800</v>
      </c>
      <c r="G86" s="7">
        <v>0</v>
      </c>
      <c r="H86" s="7">
        <v>0</v>
      </c>
    </row>
    <row r="87" spans="1:10" x14ac:dyDescent="0.25">
      <c r="A87" s="23" t="s">
        <v>27</v>
      </c>
      <c r="B87" s="32" t="s">
        <v>28</v>
      </c>
      <c r="C87" s="7">
        <v>0</v>
      </c>
      <c r="D87" s="7">
        <v>0</v>
      </c>
      <c r="E87" s="7">
        <v>0</v>
      </c>
      <c r="F87" s="7">
        <v>3000</v>
      </c>
      <c r="G87" s="7">
        <v>0</v>
      </c>
      <c r="H87" s="7">
        <v>0</v>
      </c>
    </row>
    <row r="88" spans="1:10" x14ac:dyDescent="0.25">
      <c r="A88" s="14" t="s">
        <v>79</v>
      </c>
      <c r="B88" s="15" t="s">
        <v>75</v>
      </c>
      <c r="C88" s="26">
        <f t="shared" ref="C88:E88" si="28">C90</f>
        <v>0</v>
      </c>
      <c r="D88" s="26">
        <f t="shared" si="28"/>
        <v>0</v>
      </c>
      <c r="E88" s="26">
        <f t="shared" si="28"/>
        <v>0</v>
      </c>
      <c r="F88" s="26">
        <f>F90</f>
        <v>120150</v>
      </c>
      <c r="G88" s="26">
        <f t="shared" ref="G88:H88" si="29">G90</f>
        <v>120150</v>
      </c>
      <c r="H88" s="26">
        <f t="shared" si="29"/>
        <v>0</v>
      </c>
    </row>
    <row r="89" spans="1:10" x14ac:dyDescent="0.25">
      <c r="A89" s="17" t="s">
        <v>22</v>
      </c>
      <c r="B89" s="18" t="s">
        <v>23</v>
      </c>
      <c r="C89" s="24">
        <f t="shared" ref="C89:H89" si="30">C90</f>
        <v>0</v>
      </c>
      <c r="D89" s="24">
        <f t="shared" si="30"/>
        <v>0</v>
      </c>
      <c r="E89" s="24">
        <f t="shared" si="30"/>
        <v>0</v>
      </c>
      <c r="F89" s="24">
        <f t="shared" si="30"/>
        <v>120150</v>
      </c>
      <c r="G89" s="24">
        <f t="shared" si="30"/>
        <v>120150</v>
      </c>
      <c r="H89" s="24">
        <f t="shared" si="30"/>
        <v>0</v>
      </c>
    </row>
    <row r="90" spans="1:10" x14ac:dyDescent="0.25">
      <c r="A90" s="20">
        <v>563</v>
      </c>
      <c r="B90" s="21" t="s">
        <v>55</v>
      </c>
      <c r="C90" s="22">
        <f t="shared" ref="C90:D90" si="31">C91+C92+C94+C93</f>
        <v>0</v>
      </c>
      <c r="D90" s="22">
        <f t="shared" si="31"/>
        <v>0</v>
      </c>
      <c r="E90" s="22">
        <f>E91+E92+E94+E93</f>
        <v>0</v>
      </c>
      <c r="F90" s="22">
        <f>F91+F92+F94+F93</f>
        <v>120150</v>
      </c>
      <c r="G90" s="22">
        <f t="shared" ref="G90:H90" si="32">G91+G92+G94+G93</f>
        <v>120150</v>
      </c>
      <c r="H90" s="22">
        <f t="shared" si="32"/>
        <v>0</v>
      </c>
    </row>
    <row r="91" spans="1:10" x14ac:dyDescent="0.25">
      <c r="A91" s="23" t="s">
        <v>25</v>
      </c>
      <c r="B91" s="18" t="s">
        <v>26</v>
      </c>
      <c r="C91" s="24"/>
      <c r="D91" s="24"/>
      <c r="E91" s="24"/>
      <c r="F91" s="24">
        <v>113500</v>
      </c>
      <c r="G91" s="24">
        <v>113500</v>
      </c>
      <c r="H91" s="24">
        <v>0</v>
      </c>
    </row>
    <row r="92" spans="1:10" x14ac:dyDescent="0.25">
      <c r="A92" s="23" t="s">
        <v>27</v>
      </c>
      <c r="B92" s="18" t="s">
        <v>28</v>
      </c>
      <c r="C92" s="24"/>
      <c r="D92" s="24"/>
      <c r="E92" s="24"/>
      <c r="F92" s="24">
        <v>6650</v>
      </c>
      <c r="G92" s="24">
        <v>6650</v>
      </c>
      <c r="H92" s="24">
        <v>0</v>
      </c>
    </row>
    <row r="93" spans="1:10" x14ac:dyDescent="0.25">
      <c r="A93" s="25">
        <v>34</v>
      </c>
      <c r="B93" s="6" t="s">
        <v>30</v>
      </c>
      <c r="C93" s="24"/>
      <c r="D93" s="24"/>
      <c r="E93" s="24"/>
      <c r="F93" s="24">
        <v>0</v>
      </c>
      <c r="G93" s="24">
        <v>0</v>
      </c>
      <c r="H93" s="24">
        <v>0</v>
      </c>
    </row>
    <row r="94" spans="1:10" x14ac:dyDescent="0.25">
      <c r="A94" s="25" t="s">
        <v>37</v>
      </c>
      <c r="B94" s="6" t="s">
        <v>38</v>
      </c>
      <c r="C94" s="24"/>
      <c r="D94" s="24"/>
      <c r="E94" s="24"/>
      <c r="F94" s="24">
        <v>0</v>
      </c>
      <c r="G94" s="24">
        <v>0</v>
      </c>
      <c r="H94" s="24">
        <v>0</v>
      </c>
    </row>
    <row r="95" spans="1:10" x14ac:dyDescent="0.25">
      <c r="A95" s="14" t="s">
        <v>80</v>
      </c>
      <c r="B95" s="15" t="s">
        <v>76</v>
      </c>
      <c r="C95" s="26">
        <f>C96</f>
        <v>0</v>
      </c>
      <c r="D95" s="26">
        <f t="shared" ref="D95:H96" si="33">D96</f>
        <v>0</v>
      </c>
      <c r="E95" s="26">
        <f t="shared" si="33"/>
        <v>0</v>
      </c>
      <c r="F95" s="26">
        <f t="shared" si="33"/>
        <v>128809</v>
      </c>
      <c r="G95" s="26">
        <f t="shared" si="33"/>
        <v>0</v>
      </c>
      <c r="H95" s="26">
        <f t="shared" si="33"/>
        <v>0</v>
      </c>
    </row>
    <row r="96" spans="1:10" x14ac:dyDescent="0.25">
      <c r="A96" s="17" t="s">
        <v>22</v>
      </c>
      <c r="B96" s="18" t="s">
        <v>23</v>
      </c>
      <c r="C96" s="24">
        <f>C97</f>
        <v>0</v>
      </c>
      <c r="D96" s="24">
        <f t="shared" si="33"/>
        <v>0</v>
      </c>
      <c r="E96" s="24">
        <f t="shared" si="33"/>
        <v>0</v>
      </c>
      <c r="F96" s="24">
        <f t="shared" si="33"/>
        <v>128809</v>
      </c>
      <c r="G96" s="24">
        <f t="shared" si="33"/>
        <v>0</v>
      </c>
      <c r="H96" s="24">
        <f t="shared" si="33"/>
        <v>0</v>
      </c>
    </row>
    <row r="97" spans="1:8" x14ac:dyDescent="0.25">
      <c r="A97" s="20">
        <v>563</v>
      </c>
      <c r="B97" s="21" t="s">
        <v>55</v>
      </c>
      <c r="C97" s="22">
        <f t="shared" ref="C97:H97" si="34">C98+C99+C100+C101+C102</f>
        <v>0</v>
      </c>
      <c r="D97" s="22">
        <f t="shared" si="34"/>
        <v>0</v>
      </c>
      <c r="E97" s="22">
        <f t="shared" si="34"/>
        <v>0</v>
      </c>
      <c r="F97" s="22">
        <f>F98+F99+F100+F101+F102</f>
        <v>128809</v>
      </c>
      <c r="G97" s="22">
        <f t="shared" si="34"/>
        <v>0</v>
      </c>
      <c r="H97" s="22">
        <f t="shared" si="34"/>
        <v>0</v>
      </c>
    </row>
    <row r="98" spans="1:8" x14ac:dyDescent="0.25">
      <c r="A98" s="25" t="s">
        <v>25</v>
      </c>
      <c r="B98" s="6" t="s">
        <v>26</v>
      </c>
      <c r="C98" s="7"/>
      <c r="D98" s="7"/>
      <c r="E98" s="7"/>
      <c r="F98" s="7">
        <v>74609</v>
      </c>
      <c r="G98" s="7">
        <v>0</v>
      </c>
      <c r="H98" s="7">
        <v>0</v>
      </c>
    </row>
    <row r="99" spans="1:8" x14ac:dyDescent="0.25">
      <c r="A99" s="25" t="s">
        <v>27</v>
      </c>
      <c r="B99" s="6" t="s">
        <v>28</v>
      </c>
      <c r="C99" s="7"/>
      <c r="D99" s="7"/>
      <c r="E99" s="7"/>
      <c r="F99" s="7">
        <v>48463</v>
      </c>
      <c r="G99" s="7">
        <v>0</v>
      </c>
      <c r="H99" s="7">
        <v>0</v>
      </c>
    </row>
    <row r="100" spans="1:8" x14ac:dyDescent="0.25">
      <c r="A100" s="25" t="s">
        <v>29</v>
      </c>
      <c r="B100" s="6" t="s">
        <v>30</v>
      </c>
      <c r="C100" s="7"/>
      <c r="D100" s="7"/>
      <c r="E100" s="7"/>
      <c r="F100" s="7">
        <v>0</v>
      </c>
      <c r="G100" s="7">
        <v>0</v>
      </c>
      <c r="H100" s="7">
        <v>0</v>
      </c>
    </row>
    <row r="101" spans="1:8" x14ac:dyDescent="0.25">
      <c r="A101" s="25">
        <v>41</v>
      </c>
      <c r="B101" s="6" t="s">
        <v>36</v>
      </c>
      <c r="C101" s="7"/>
      <c r="D101" s="7"/>
      <c r="E101" s="7"/>
      <c r="F101" s="7">
        <v>2500</v>
      </c>
      <c r="G101" s="7">
        <v>0</v>
      </c>
      <c r="H101" s="7">
        <v>0</v>
      </c>
    </row>
    <row r="102" spans="1:8" x14ac:dyDescent="0.25">
      <c r="A102" s="25" t="s">
        <v>37</v>
      </c>
      <c r="B102" s="6" t="s">
        <v>38</v>
      </c>
      <c r="C102" s="7"/>
      <c r="D102" s="7"/>
      <c r="E102" s="7"/>
      <c r="F102" s="7">
        <v>3237</v>
      </c>
      <c r="G102" s="7">
        <v>0</v>
      </c>
      <c r="H102" s="7">
        <v>0</v>
      </c>
    </row>
    <row r="103" spans="1:8" x14ac:dyDescent="0.25">
      <c r="A103" s="14" t="s">
        <v>71</v>
      </c>
      <c r="B103" s="27" t="s">
        <v>72</v>
      </c>
      <c r="C103" s="26">
        <f>C104</f>
        <v>0</v>
      </c>
      <c r="D103" s="26">
        <f t="shared" ref="D103:H104" si="35">D104</f>
        <v>0</v>
      </c>
      <c r="E103" s="26">
        <f t="shared" si="35"/>
        <v>0</v>
      </c>
      <c r="F103" s="26">
        <f t="shared" si="35"/>
        <v>0</v>
      </c>
      <c r="G103" s="26">
        <f t="shared" si="35"/>
        <v>3000000</v>
      </c>
      <c r="H103" s="26">
        <f t="shared" si="35"/>
        <v>0</v>
      </c>
    </row>
    <row r="104" spans="1:8" x14ac:dyDescent="0.25">
      <c r="A104" s="28" t="s">
        <v>22</v>
      </c>
      <c r="B104" s="29" t="s">
        <v>23</v>
      </c>
      <c r="C104" s="7">
        <f>C105</f>
        <v>0</v>
      </c>
      <c r="D104" s="7">
        <f t="shared" si="35"/>
        <v>0</v>
      </c>
      <c r="E104" s="7">
        <v>0</v>
      </c>
      <c r="F104" s="7">
        <f t="shared" si="35"/>
        <v>0</v>
      </c>
      <c r="G104" s="7">
        <f t="shared" si="35"/>
        <v>3000000</v>
      </c>
      <c r="H104" s="7">
        <f t="shared" si="35"/>
        <v>0</v>
      </c>
    </row>
    <row r="105" spans="1:8" x14ac:dyDescent="0.25">
      <c r="A105" s="30">
        <v>851</v>
      </c>
      <c r="B105" s="35" t="s">
        <v>73</v>
      </c>
      <c r="C105" s="22">
        <f>C106+C107+C108</f>
        <v>0</v>
      </c>
      <c r="D105" s="22">
        <f t="shared" ref="D105:H105" si="36">D106+D107+D108</f>
        <v>0</v>
      </c>
      <c r="E105" s="22">
        <f t="shared" si="36"/>
        <v>0</v>
      </c>
      <c r="F105" s="22">
        <f t="shared" si="36"/>
        <v>0</v>
      </c>
      <c r="G105" s="22">
        <f t="shared" si="36"/>
        <v>3000000</v>
      </c>
      <c r="H105" s="22">
        <f t="shared" si="36"/>
        <v>0</v>
      </c>
    </row>
    <row r="106" spans="1:8" x14ac:dyDescent="0.25">
      <c r="A106" s="31">
        <v>32</v>
      </c>
      <c r="B106" s="6" t="s">
        <v>28</v>
      </c>
      <c r="C106" s="7">
        <v>0</v>
      </c>
      <c r="D106" s="7">
        <v>0</v>
      </c>
      <c r="E106" s="7">
        <v>0</v>
      </c>
      <c r="F106" s="7">
        <v>0</v>
      </c>
      <c r="G106" s="7">
        <v>560000</v>
      </c>
      <c r="H106" s="7"/>
    </row>
    <row r="107" spans="1:8" x14ac:dyDescent="0.25">
      <c r="A107" s="31">
        <v>42</v>
      </c>
      <c r="B107" s="6" t="s">
        <v>36</v>
      </c>
      <c r="C107" s="7">
        <v>0</v>
      </c>
      <c r="D107" s="7">
        <v>0</v>
      </c>
      <c r="E107" s="7">
        <v>0</v>
      </c>
      <c r="F107" s="7">
        <v>0</v>
      </c>
      <c r="G107" s="7">
        <v>120000</v>
      </c>
      <c r="H107" s="7"/>
    </row>
    <row r="108" spans="1:8" x14ac:dyDescent="0.25">
      <c r="A108" s="31">
        <v>45</v>
      </c>
      <c r="B108" s="6" t="s">
        <v>38</v>
      </c>
      <c r="C108" s="7">
        <v>0</v>
      </c>
      <c r="D108" s="7">
        <v>0</v>
      </c>
      <c r="E108" s="7">
        <v>0</v>
      </c>
      <c r="F108" s="7">
        <v>0</v>
      </c>
      <c r="G108" s="7">
        <v>2320000</v>
      </c>
      <c r="H108" s="7"/>
    </row>
    <row r="109" spans="1:8" x14ac:dyDescent="0.25">
      <c r="A109" s="14" t="s">
        <v>56</v>
      </c>
      <c r="B109" s="27" t="s">
        <v>57</v>
      </c>
      <c r="C109" s="26">
        <f>C111+C114</f>
        <v>11723.32</v>
      </c>
      <c r="D109" s="26">
        <f>D111+D114</f>
        <v>0</v>
      </c>
      <c r="E109" s="26">
        <f>E111+E114</f>
        <v>0</v>
      </c>
      <c r="F109" s="26">
        <f>F111+F114</f>
        <v>0</v>
      </c>
      <c r="G109" s="26">
        <f t="shared" ref="G109:H109" si="37">G111+G114</f>
        <v>0</v>
      </c>
      <c r="H109" s="26">
        <f t="shared" si="37"/>
        <v>0</v>
      </c>
    </row>
    <row r="110" spans="1:8" x14ac:dyDescent="0.25">
      <c r="A110" s="28" t="s">
        <v>22</v>
      </c>
      <c r="B110" s="29" t="s">
        <v>23</v>
      </c>
      <c r="C110" s="7">
        <f>C111+C114</f>
        <v>11723.32</v>
      </c>
      <c r="D110" s="7">
        <f t="shared" ref="D110:H110" si="38">D111+D114</f>
        <v>0</v>
      </c>
      <c r="E110" s="7">
        <f t="shared" si="38"/>
        <v>0</v>
      </c>
      <c r="F110" s="7">
        <f t="shared" si="38"/>
        <v>0</v>
      </c>
      <c r="G110" s="7">
        <f t="shared" si="38"/>
        <v>0</v>
      </c>
      <c r="H110" s="7">
        <f t="shared" si="38"/>
        <v>0</v>
      </c>
    </row>
    <row r="111" spans="1:8" x14ac:dyDescent="0.25">
      <c r="A111" s="30">
        <v>563</v>
      </c>
      <c r="B111" s="35" t="s">
        <v>18</v>
      </c>
      <c r="C111" s="22">
        <f>C113</f>
        <v>9964.82</v>
      </c>
      <c r="D111" s="22">
        <f>D113+D112</f>
        <v>0</v>
      </c>
      <c r="E111" s="22">
        <f>E113+E112</f>
        <v>0</v>
      </c>
      <c r="F111" s="22">
        <f>F113+F112</f>
        <v>0</v>
      </c>
      <c r="G111" s="22">
        <f t="shared" ref="G111:H111" si="39">G113+G112</f>
        <v>0</v>
      </c>
      <c r="H111" s="22">
        <f t="shared" si="39"/>
        <v>0</v>
      </c>
    </row>
    <row r="112" spans="1:8" x14ac:dyDescent="0.25">
      <c r="A112" s="23" t="s">
        <v>25</v>
      </c>
      <c r="B112" s="32" t="s">
        <v>26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</row>
    <row r="113" spans="1:8" x14ac:dyDescent="0.25">
      <c r="A113" s="36">
        <v>32</v>
      </c>
      <c r="B113" s="37" t="s">
        <v>28</v>
      </c>
      <c r="C113" s="7">
        <v>9964.82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</row>
    <row r="114" spans="1:8" x14ac:dyDescent="0.25">
      <c r="A114" s="30">
        <v>12</v>
      </c>
      <c r="B114" s="35" t="s">
        <v>9</v>
      </c>
      <c r="C114" s="22">
        <f>C115+C116+C117</f>
        <v>1758.5</v>
      </c>
      <c r="D114" s="22">
        <f t="shared" ref="D114:E114" si="40">D115+D116+D117</f>
        <v>0</v>
      </c>
      <c r="E114" s="22">
        <f t="shared" si="40"/>
        <v>0</v>
      </c>
      <c r="F114" s="22">
        <v>0</v>
      </c>
      <c r="G114" s="22">
        <v>0</v>
      </c>
      <c r="H114" s="22">
        <v>0</v>
      </c>
    </row>
    <row r="115" spans="1:8" x14ac:dyDescent="0.25">
      <c r="A115" s="23" t="s">
        <v>25</v>
      </c>
      <c r="B115" s="32" t="s">
        <v>26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</row>
    <row r="116" spans="1:8" x14ac:dyDescent="0.25">
      <c r="A116" s="23">
        <v>32</v>
      </c>
      <c r="B116" s="32" t="s">
        <v>28</v>
      </c>
      <c r="C116" s="7">
        <v>1758.5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</row>
    <row r="117" spans="1:8" x14ac:dyDescent="0.25">
      <c r="A117" s="23">
        <v>38</v>
      </c>
      <c r="B117" s="32" t="s">
        <v>34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</row>
    <row r="118" spans="1:8" x14ac:dyDescent="0.25">
      <c r="A118" s="14" t="s">
        <v>58</v>
      </c>
      <c r="B118" s="27" t="s">
        <v>59</v>
      </c>
      <c r="C118" s="26">
        <f>C119</f>
        <v>0</v>
      </c>
      <c r="D118" s="26">
        <f t="shared" ref="D118:H119" si="41">D119</f>
        <v>0</v>
      </c>
      <c r="E118" s="26">
        <f t="shared" si="41"/>
        <v>42344</v>
      </c>
      <c r="F118" s="26">
        <f t="shared" si="41"/>
        <v>23633</v>
      </c>
      <c r="G118" s="26">
        <f t="shared" si="41"/>
        <v>0</v>
      </c>
      <c r="H118" s="26">
        <f t="shared" si="41"/>
        <v>0</v>
      </c>
    </row>
    <row r="119" spans="1:8" x14ac:dyDescent="0.25">
      <c r="A119" s="28" t="s">
        <v>22</v>
      </c>
      <c r="B119" s="29" t="s">
        <v>23</v>
      </c>
      <c r="C119" s="7">
        <f>C120</f>
        <v>0</v>
      </c>
      <c r="D119" s="7">
        <f t="shared" si="41"/>
        <v>0</v>
      </c>
      <c r="E119" s="7">
        <f t="shared" si="41"/>
        <v>42344</v>
      </c>
      <c r="F119" s="7">
        <f t="shared" si="41"/>
        <v>23633</v>
      </c>
      <c r="G119" s="7">
        <f t="shared" si="41"/>
        <v>0</v>
      </c>
      <c r="H119" s="7">
        <f t="shared" si="41"/>
        <v>0</v>
      </c>
    </row>
    <row r="120" spans="1:8" x14ac:dyDescent="0.25">
      <c r="A120" s="30">
        <v>581</v>
      </c>
      <c r="B120" s="35" t="s">
        <v>17</v>
      </c>
      <c r="C120" s="22">
        <f>C121+C122+C123</f>
        <v>0</v>
      </c>
      <c r="D120" s="22">
        <f t="shared" ref="D120:H120" si="42">D121+D122+D123</f>
        <v>0</v>
      </c>
      <c r="E120" s="22">
        <f t="shared" si="42"/>
        <v>42344</v>
      </c>
      <c r="F120" s="22">
        <f t="shared" si="42"/>
        <v>23633</v>
      </c>
      <c r="G120" s="22">
        <f t="shared" si="42"/>
        <v>0</v>
      </c>
      <c r="H120" s="22">
        <f t="shared" si="42"/>
        <v>0</v>
      </c>
    </row>
    <row r="121" spans="1:8" x14ac:dyDescent="0.25">
      <c r="A121" s="31" t="s">
        <v>25</v>
      </c>
      <c r="B121" s="29" t="s">
        <v>26</v>
      </c>
      <c r="C121" s="7">
        <v>0</v>
      </c>
      <c r="D121" s="7">
        <v>0</v>
      </c>
      <c r="E121" s="7">
        <v>31344</v>
      </c>
      <c r="F121" s="7">
        <v>20133</v>
      </c>
      <c r="G121" s="7">
        <v>0</v>
      </c>
      <c r="H121" s="7">
        <v>0</v>
      </c>
    </row>
    <row r="122" spans="1:8" x14ac:dyDescent="0.25">
      <c r="A122" s="31">
        <v>32</v>
      </c>
      <c r="B122" s="29" t="s">
        <v>28</v>
      </c>
      <c r="C122" s="7">
        <v>0</v>
      </c>
      <c r="D122" s="7">
        <v>0</v>
      </c>
      <c r="E122" s="7">
        <v>10500</v>
      </c>
      <c r="F122" s="7">
        <v>3500</v>
      </c>
      <c r="G122" s="7">
        <v>0</v>
      </c>
      <c r="H122" s="7">
        <v>0</v>
      </c>
    </row>
    <row r="123" spans="1:8" x14ac:dyDescent="0.25">
      <c r="A123" s="31">
        <v>42</v>
      </c>
      <c r="B123" s="29" t="s">
        <v>38</v>
      </c>
      <c r="C123" s="7">
        <v>0</v>
      </c>
      <c r="D123" s="7">
        <v>0</v>
      </c>
      <c r="E123" s="7">
        <v>500</v>
      </c>
      <c r="F123" s="7">
        <v>0</v>
      </c>
      <c r="G123" s="7">
        <v>0</v>
      </c>
      <c r="H123" s="7">
        <v>0</v>
      </c>
    </row>
    <row r="124" spans="1:8" x14ac:dyDescent="0.25">
      <c r="A124" s="14" t="s">
        <v>60</v>
      </c>
      <c r="B124" s="15" t="s">
        <v>61</v>
      </c>
      <c r="C124" s="38">
        <f>C126</f>
        <v>5927133.7699999996</v>
      </c>
      <c r="D124" s="16">
        <f t="shared" ref="D124:H124" si="43">D126</f>
        <v>6180475</v>
      </c>
      <c r="E124" s="16">
        <f t="shared" si="43"/>
        <v>6321078</v>
      </c>
      <c r="F124" s="16">
        <f t="shared" si="43"/>
        <v>0</v>
      </c>
      <c r="G124" s="16">
        <f t="shared" si="43"/>
        <v>0</v>
      </c>
      <c r="H124" s="16">
        <f t="shared" si="43"/>
        <v>0</v>
      </c>
    </row>
    <row r="125" spans="1:8" x14ac:dyDescent="0.25">
      <c r="A125" s="17" t="s">
        <v>22</v>
      </c>
      <c r="B125" s="18" t="s">
        <v>23</v>
      </c>
      <c r="C125" s="39">
        <f>C126</f>
        <v>5927133.7699999996</v>
      </c>
      <c r="D125" s="19">
        <f t="shared" ref="D125:H125" si="44">D126</f>
        <v>6180475</v>
      </c>
      <c r="E125" s="19">
        <f t="shared" si="44"/>
        <v>6321078</v>
      </c>
      <c r="F125" s="19">
        <f t="shared" si="44"/>
        <v>0</v>
      </c>
      <c r="G125" s="19">
        <f t="shared" si="44"/>
        <v>0</v>
      </c>
      <c r="H125" s="19">
        <f t="shared" si="44"/>
        <v>0</v>
      </c>
    </row>
    <row r="126" spans="1:8" x14ac:dyDescent="0.25">
      <c r="A126" s="20" t="s">
        <v>24</v>
      </c>
      <c r="B126" s="21" t="s">
        <v>8</v>
      </c>
      <c r="C126" s="40">
        <f>C127+C128+C129</f>
        <v>5927133.7699999996</v>
      </c>
      <c r="D126" s="22">
        <f t="shared" ref="D126:H126" si="45">D127+D128+D129</f>
        <v>6180475</v>
      </c>
      <c r="E126" s="22">
        <f t="shared" si="45"/>
        <v>6321078</v>
      </c>
      <c r="F126" s="22">
        <f t="shared" si="45"/>
        <v>0</v>
      </c>
      <c r="G126" s="22">
        <f t="shared" si="45"/>
        <v>0</v>
      </c>
      <c r="H126" s="22">
        <f t="shared" si="45"/>
        <v>0</v>
      </c>
    </row>
    <row r="127" spans="1:8" x14ac:dyDescent="0.25">
      <c r="A127" s="23" t="s">
        <v>25</v>
      </c>
      <c r="B127" s="18" t="s">
        <v>26</v>
      </c>
      <c r="C127" s="41">
        <v>5809772.1699999999</v>
      </c>
      <c r="D127" s="24">
        <v>6030023</v>
      </c>
      <c r="E127" s="24">
        <v>6170626</v>
      </c>
      <c r="F127" s="24"/>
      <c r="G127" s="24"/>
      <c r="H127" s="24"/>
    </row>
    <row r="128" spans="1:8" x14ac:dyDescent="0.25">
      <c r="A128" s="23" t="s">
        <v>27</v>
      </c>
      <c r="B128" s="18" t="s">
        <v>28</v>
      </c>
      <c r="C128" s="41">
        <v>117361.60000000001</v>
      </c>
      <c r="D128" s="24">
        <v>150452</v>
      </c>
      <c r="E128" s="24">
        <v>150452</v>
      </c>
      <c r="F128" s="24"/>
      <c r="G128" s="24"/>
      <c r="H128" s="24"/>
    </row>
    <row r="129" spans="1:8" x14ac:dyDescent="0.25">
      <c r="A129" s="23" t="s">
        <v>33</v>
      </c>
      <c r="B129" s="18" t="s">
        <v>34</v>
      </c>
      <c r="C129" s="41">
        <v>0</v>
      </c>
      <c r="D129" s="24">
        <v>0</v>
      </c>
      <c r="E129" s="24">
        <v>0</v>
      </c>
      <c r="F129" s="24"/>
      <c r="G129" s="24"/>
      <c r="H129" s="24"/>
    </row>
    <row r="130" spans="1:8" x14ac:dyDescent="0.25">
      <c r="A130" s="42" t="s">
        <v>62</v>
      </c>
      <c r="B130" s="43" t="s">
        <v>63</v>
      </c>
      <c r="C130" s="44">
        <f>C132</f>
        <v>319387.23000000004</v>
      </c>
      <c r="D130" s="45">
        <f t="shared" ref="D130:H130" si="46">D132</f>
        <v>264302</v>
      </c>
      <c r="E130" s="45">
        <f t="shared" si="46"/>
        <v>345852</v>
      </c>
      <c r="F130" s="45">
        <f t="shared" si="46"/>
        <v>0</v>
      </c>
      <c r="G130" s="45">
        <f t="shared" si="46"/>
        <v>0</v>
      </c>
      <c r="H130" s="45">
        <f t="shared" si="46"/>
        <v>0</v>
      </c>
    </row>
    <row r="131" spans="1:8" x14ac:dyDescent="0.25">
      <c r="A131" s="17" t="s">
        <v>22</v>
      </c>
      <c r="B131" s="18" t="s">
        <v>23</v>
      </c>
      <c r="C131" s="41">
        <f>C132</f>
        <v>319387.23000000004</v>
      </c>
      <c r="D131" s="24">
        <f t="shared" ref="D131:H131" si="47">D132</f>
        <v>264302</v>
      </c>
      <c r="E131" s="24">
        <f t="shared" si="47"/>
        <v>345852</v>
      </c>
      <c r="F131" s="24">
        <f t="shared" si="47"/>
        <v>0</v>
      </c>
      <c r="G131" s="24">
        <f t="shared" si="47"/>
        <v>0</v>
      </c>
      <c r="H131" s="24">
        <f t="shared" si="47"/>
        <v>0</v>
      </c>
    </row>
    <row r="132" spans="1:8" x14ac:dyDescent="0.25">
      <c r="A132" s="20" t="s">
        <v>24</v>
      </c>
      <c r="B132" s="21" t="s">
        <v>8</v>
      </c>
      <c r="C132" s="40">
        <f>C133+C134+C135+C136+C137+C138+C139+C140</f>
        <v>319387.23000000004</v>
      </c>
      <c r="D132" s="22">
        <f t="shared" ref="D132:H132" si="48">D133+D134+D135+D136+D137+D138+D139+D140</f>
        <v>264302</v>
      </c>
      <c r="E132" s="22">
        <f t="shared" si="48"/>
        <v>345852</v>
      </c>
      <c r="F132" s="22">
        <f t="shared" si="48"/>
        <v>0</v>
      </c>
      <c r="G132" s="22">
        <f t="shared" si="48"/>
        <v>0</v>
      </c>
      <c r="H132" s="22">
        <f t="shared" si="48"/>
        <v>0</v>
      </c>
    </row>
    <row r="133" spans="1:8" x14ac:dyDescent="0.25">
      <c r="A133" s="25" t="s">
        <v>25</v>
      </c>
      <c r="B133" s="6" t="s">
        <v>26</v>
      </c>
      <c r="C133" s="46">
        <v>0</v>
      </c>
      <c r="D133" s="7">
        <v>0</v>
      </c>
      <c r="E133" s="7">
        <v>0</v>
      </c>
      <c r="F133" s="7"/>
      <c r="G133" s="7"/>
      <c r="H133" s="7"/>
    </row>
    <row r="134" spans="1:8" x14ac:dyDescent="0.25">
      <c r="A134" s="25" t="s">
        <v>27</v>
      </c>
      <c r="B134" s="6" t="s">
        <v>28</v>
      </c>
      <c r="C134" s="46">
        <v>287817.46000000002</v>
      </c>
      <c r="D134" s="7">
        <v>264302</v>
      </c>
      <c r="E134" s="7">
        <v>307802</v>
      </c>
      <c r="F134" s="7"/>
      <c r="G134" s="7"/>
      <c r="H134" s="7"/>
    </row>
    <row r="135" spans="1:8" x14ac:dyDescent="0.25">
      <c r="A135" s="25" t="s">
        <v>29</v>
      </c>
      <c r="B135" s="6" t="s">
        <v>30</v>
      </c>
      <c r="C135" s="46">
        <v>322.95</v>
      </c>
      <c r="D135" s="7">
        <v>0</v>
      </c>
      <c r="E135" s="7">
        <v>0</v>
      </c>
      <c r="F135" s="7"/>
      <c r="G135" s="7"/>
      <c r="H135" s="7"/>
    </row>
    <row r="136" spans="1:8" x14ac:dyDescent="0.25">
      <c r="A136" s="25" t="s">
        <v>31</v>
      </c>
      <c r="B136" s="6" t="s">
        <v>32</v>
      </c>
      <c r="C136" s="46">
        <v>0</v>
      </c>
      <c r="D136" s="7">
        <v>0</v>
      </c>
      <c r="E136" s="7">
        <v>0</v>
      </c>
      <c r="F136" s="7"/>
      <c r="G136" s="7"/>
      <c r="H136" s="7"/>
    </row>
    <row r="137" spans="1:8" x14ac:dyDescent="0.25">
      <c r="A137" s="25" t="s">
        <v>33</v>
      </c>
      <c r="B137" s="6" t="s">
        <v>34</v>
      </c>
      <c r="C137" s="46">
        <v>0</v>
      </c>
      <c r="D137" s="7">
        <v>0</v>
      </c>
      <c r="E137" s="7">
        <v>0</v>
      </c>
      <c r="F137" s="7"/>
      <c r="G137" s="7"/>
      <c r="H137" s="7"/>
    </row>
    <row r="138" spans="1:8" x14ac:dyDescent="0.25">
      <c r="A138" s="25" t="s">
        <v>35</v>
      </c>
      <c r="B138" s="6" t="s">
        <v>36</v>
      </c>
      <c r="C138" s="46">
        <v>3764.69</v>
      </c>
      <c r="D138" s="7">
        <v>0</v>
      </c>
      <c r="E138" s="7">
        <v>0</v>
      </c>
      <c r="F138" s="7"/>
      <c r="G138" s="7"/>
      <c r="H138" s="7"/>
    </row>
    <row r="139" spans="1:8" x14ac:dyDescent="0.25">
      <c r="A139" s="23" t="s">
        <v>37</v>
      </c>
      <c r="B139" s="18" t="s">
        <v>38</v>
      </c>
      <c r="C139" s="41">
        <v>26988.5</v>
      </c>
      <c r="D139" s="24">
        <v>0</v>
      </c>
      <c r="E139" s="24">
        <v>33500</v>
      </c>
      <c r="F139" s="24"/>
      <c r="G139" s="24"/>
      <c r="H139" s="24"/>
    </row>
    <row r="140" spans="1:8" x14ac:dyDescent="0.25">
      <c r="A140" s="23" t="s">
        <v>39</v>
      </c>
      <c r="B140" s="18" t="s">
        <v>40</v>
      </c>
      <c r="C140" s="41">
        <v>493.63</v>
      </c>
      <c r="D140" s="24">
        <v>0</v>
      </c>
      <c r="E140" s="24">
        <v>4550</v>
      </c>
      <c r="F140" s="24"/>
      <c r="G140" s="24"/>
      <c r="H140" s="24"/>
    </row>
    <row r="141" spans="1:8" x14ac:dyDescent="0.25">
      <c r="A141" s="47" t="s">
        <v>64</v>
      </c>
      <c r="B141" s="43" t="s">
        <v>65</v>
      </c>
      <c r="C141" s="44">
        <f t="shared" ref="C141:H141" si="49">C143</f>
        <v>20469.97</v>
      </c>
      <c r="D141" s="45">
        <f t="shared" si="49"/>
        <v>76850</v>
      </c>
      <c r="E141" s="45">
        <f t="shared" si="49"/>
        <v>76850</v>
      </c>
      <c r="F141" s="45">
        <f t="shared" si="49"/>
        <v>0</v>
      </c>
      <c r="G141" s="45">
        <f t="shared" si="49"/>
        <v>0</v>
      </c>
      <c r="H141" s="45">
        <f t="shared" si="49"/>
        <v>0</v>
      </c>
    </row>
    <row r="142" spans="1:8" x14ac:dyDescent="0.25">
      <c r="A142" s="17" t="s">
        <v>22</v>
      </c>
      <c r="B142" s="18" t="s">
        <v>23</v>
      </c>
      <c r="C142" s="41">
        <f>C143</f>
        <v>20469.97</v>
      </c>
      <c r="D142" s="24">
        <f>D143</f>
        <v>76850</v>
      </c>
      <c r="E142" s="24">
        <f>E143</f>
        <v>76850</v>
      </c>
      <c r="F142" s="24">
        <f>F143</f>
        <v>0</v>
      </c>
      <c r="G142" s="24">
        <f t="shared" ref="G142:H142" si="50">G143</f>
        <v>0</v>
      </c>
      <c r="H142" s="24">
        <f t="shared" si="50"/>
        <v>0</v>
      </c>
    </row>
    <row r="143" spans="1:8" x14ac:dyDescent="0.25">
      <c r="A143" s="20" t="s">
        <v>24</v>
      </c>
      <c r="B143" s="21" t="s">
        <v>8</v>
      </c>
      <c r="C143" s="40">
        <f>C144</f>
        <v>20469.97</v>
      </c>
      <c r="D143" s="22">
        <f t="shared" ref="D143:H143" si="51">D144</f>
        <v>76850</v>
      </c>
      <c r="E143" s="22">
        <f t="shared" si="51"/>
        <v>76850</v>
      </c>
      <c r="F143" s="22">
        <f t="shared" si="51"/>
        <v>0</v>
      </c>
      <c r="G143" s="22">
        <f t="shared" si="51"/>
        <v>0</v>
      </c>
      <c r="H143" s="22">
        <f t="shared" si="51"/>
        <v>0</v>
      </c>
    </row>
    <row r="144" spans="1:8" x14ac:dyDescent="0.25">
      <c r="A144" s="23" t="s">
        <v>27</v>
      </c>
      <c r="B144" s="18" t="s">
        <v>28</v>
      </c>
      <c r="C144" s="41">
        <v>20469.97</v>
      </c>
      <c r="D144" s="24">
        <v>76850</v>
      </c>
      <c r="E144" s="24">
        <v>76850</v>
      </c>
      <c r="F144" s="24"/>
      <c r="G144" s="24"/>
      <c r="H144" s="24"/>
    </row>
    <row r="145" spans="1:8" x14ac:dyDescent="0.25">
      <c r="A145" s="42" t="s">
        <v>66</v>
      </c>
      <c r="B145" s="43" t="s">
        <v>67</v>
      </c>
      <c r="C145" s="44">
        <f>C147+C158</f>
        <v>636119.64</v>
      </c>
      <c r="D145" s="44">
        <f t="shared" ref="D145:H145" si="52">D147+D158</f>
        <v>1048788</v>
      </c>
      <c r="E145" s="44">
        <f t="shared" si="52"/>
        <v>1373592</v>
      </c>
      <c r="F145" s="44">
        <f t="shared" si="52"/>
        <v>0</v>
      </c>
      <c r="G145" s="44">
        <f t="shared" si="52"/>
        <v>0</v>
      </c>
      <c r="H145" s="44">
        <f t="shared" si="52"/>
        <v>0</v>
      </c>
    </row>
    <row r="146" spans="1:8" x14ac:dyDescent="0.25">
      <c r="A146" s="17" t="s">
        <v>22</v>
      </c>
      <c r="B146" s="18" t="s">
        <v>23</v>
      </c>
      <c r="C146" s="41">
        <f>C147+C158</f>
        <v>636119.64</v>
      </c>
      <c r="D146" s="41">
        <f t="shared" ref="D146:H146" si="53">D147+D158</f>
        <v>1048788</v>
      </c>
      <c r="E146" s="41">
        <f t="shared" si="53"/>
        <v>1373592</v>
      </c>
      <c r="F146" s="41">
        <f t="shared" si="53"/>
        <v>0</v>
      </c>
      <c r="G146" s="41">
        <f t="shared" si="53"/>
        <v>0</v>
      </c>
      <c r="H146" s="41">
        <f t="shared" si="53"/>
        <v>0</v>
      </c>
    </row>
    <row r="147" spans="1:8" x14ac:dyDescent="0.25">
      <c r="A147" s="20" t="s">
        <v>52</v>
      </c>
      <c r="B147" s="21" t="s">
        <v>53</v>
      </c>
      <c r="C147" s="40">
        <f>C148+C149+C150+C151+C152+C153+C154+C155+C156+C157</f>
        <v>573289.9</v>
      </c>
      <c r="D147" s="22">
        <f t="shared" ref="D147:H147" si="54">D148+D149+D150+D151+D152+D153+D154+D155+D156+D157</f>
        <v>990500</v>
      </c>
      <c r="E147" s="22">
        <f t="shared" si="54"/>
        <v>1340500</v>
      </c>
      <c r="F147" s="22">
        <f t="shared" si="54"/>
        <v>0</v>
      </c>
      <c r="G147" s="22">
        <f t="shared" si="54"/>
        <v>0</v>
      </c>
      <c r="H147" s="22">
        <f t="shared" si="54"/>
        <v>0</v>
      </c>
    </row>
    <row r="148" spans="1:8" x14ac:dyDescent="0.25">
      <c r="A148" s="25" t="s">
        <v>25</v>
      </c>
      <c r="B148" s="6" t="s">
        <v>26</v>
      </c>
      <c r="C148" s="46">
        <v>131871.1</v>
      </c>
      <c r="D148" s="7">
        <v>476820</v>
      </c>
      <c r="E148" s="7">
        <v>475620</v>
      </c>
      <c r="F148" s="7">
        <v>0</v>
      </c>
      <c r="G148" s="7"/>
      <c r="H148" s="7"/>
    </row>
    <row r="149" spans="1:8" x14ac:dyDescent="0.25">
      <c r="A149" s="25" t="s">
        <v>27</v>
      </c>
      <c r="B149" s="6" t="s">
        <v>28</v>
      </c>
      <c r="C149" s="46">
        <v>240372.33</v>
      </c>
      <c r="D149" s="7">
        <v>372680</v>
      </c>
      <c r="E149" s="7">
        <v>488980</v>
      </c>
      <c r="F149" s="7"/>
      <c r="G149" s="7"/>
      <c r="H149" s="7"/>
    </row>
    <row r="150" spans="1:8" x14ac:dyDescent="0.25">
      <c r="A150" s="25" t="s">
        <v>29</v>
      </c>
      <c r="B150" s="6" t="s">
        <v>30</v>
      </c>
      <c r="C150" s="46">
        <v>825.28</v>
      </c>
      <c r="D150" s="7">
        <v>476</v>
      </c>
      <c r="E150" s="7">
        <v>1876</v>
      </c>
      <c r="F150" s="7"/>
      <c r="G150" s="7"/>
      <c r="H150" s="7"/>
    </row>
    <row r="151" spans="1:8" x14ac:dyDescent="0.25">
      <c r="A151" s="25" t="s">
        <v>42</v>
      </c>
      <c r="B151" s="6" t="s">
        <v>43</v>
      </c>
      <c r="C151" s="46">
        <v>0</v>
      </c>
      <c r="D151" s="7">
        <v>0</v>
      </c>
      <c r="E151" s="7">
        <v>0</v>
      </c>
      <c r="F151" s="7"/>
      <c r="G151" s="7"/>
      <c r="H151" s="7"/>
    </row>
    <row r="152" spans="1:8" x14ac:dyDescent="0.25">
      <c r="A152" s="25" t="s">
        <v>44</v>
      </c>
      <c r="B152" s="6" t="s">
        <v>45</v>
      </c>
      <c r="C152" s="46">
        <v>9890.39</v>
      </c>
      <c r="D152" s="7">
        <v>10200</v>
      </c>
      <c r="E152" s="7">
        <v>20200</v>
      </c>
      <c r="F152" s="7"/>
      <c r="G152" s="7"/>
      <c r="H152" s="7"/>
    </row>
    <row r="153" spans="1:8" x14ac:dyDescent="0.25">
      <c r="A153" s="25" t="s">
        <v>31</v>
      </c>
      <c r="B153" s="6" t="s">
        <v>32</v>
      </c>
      <c r="C153" s="46">
        <v>124099.96</v>
      </c>
      <c r="D153" s="7">
        <v>11010</v>
      </c>
      <c r="E153" s="7">
        <v>131010</v>
      </c>
      <c r="F153" s="7"/>
      <c r="G153" s="7"/>
      <c r="H153" s="7"/>
    </row>
    <row r="154" spans="1:8" x14ac:dyDescent="0.25">
      <c r="A154" s="25" t="s">
        <v>33</v>
      </c>
      <c r="B154" s="6" t="s">
        <v>34</v>
      </c>
      <c r="C154" s="46">
        <v>0</v>
      </c>
      <c r="D154" s="7">
        <v>2000</v>
      </c>
      <c r="E154" s="7">
        <v>2000</v>
      </c>
      <c r="F154" s="7"/>
      <c r="G154" s="7"/>
      <c r="H154" s="7"/>
    </row>
    <row r="155" spans="1:8" x14ac:dyDescent="0.25">
      <c r="A155" s="25" t="s">
        <v>35</v>
      </c>
      <c r="B155" s="6" t="s">
        <v>36</v>
      </c>
      <c r="C155" s="46">
        <v>0</v>
      </c>
      <c r="D155" s="7">
        <v>6050</v>
      </c>
      <c r="E155" s="7">
        <v>6050</v>
      </c>
      <c r="F155" s="7"/>
      <c r="G155" s="7"/>
      <c r="H155" s="7"/>
    </row>
    <row r="156" spans="1:8" x14ac:dyDescent="0.25">
      <c r="A156" s="25" t="s">
        <v>37</v>
      </c>
      <c r="B156" s="6" t="s">
        <v>38</v>
      </c>
      <c r="C156" s="46">
        <v>66230.84</v>
      </c>
      <c r="D156" s="7">
        <v>111164</v>
      </c>
      <c r="E156" s="7">
        <v>214164</v>
      </c>
      <c r="F156" s="7"/>
      <c r="G156" s="7"/>
      <c r="H156" s="7"/>
    </row>
    <row r="157" spans="1:8" x14ac:dyDescent="0.25">
      <c r="A157" s="25" t="s">
        <v>39</v>
      </c>
      <c r="B157" s="6" t="s">
        <v>40</v>
      </c>
      <c r="C157" s="46">
        <v>0</v>
      </c>
      <c r="D157" s="7">
        <v>100</v>
      </c>
      <c r="E157" s="7">
        <v>600</v>
      </c>
      <c r="F157" s="7"/>
      <c r="G157" s="7"/>
      <c r="H157" s="7"/>
    </row>
    <row r="158" spans="1:8" x14ac:dyDescent="0.25">
      <c r="A158" s="20" t="s">
        <v>68</v>
      </c>
      <c r="B158" s="21" t="s">
        <v>14</v>
      </c>
      <c r="C158" s="40">
        <f>C159+C160+C161+C162+C163+C164+C165+C166+C167</f>
        <v>62829.74</v>
      </c>
      <c r="D158" s="22">
        <f t="shared" ref="D158:H158" si="55">D159+D160+D161+D162+D163+D164+D165+D166+D167</f>
        <v>58288</v>
      </c>
      <c r="E158" s="22">
        <f t="shared" si="55"/>
        <v>33092</v>
      </c>
      <c r="F158" s="22">
        <f t="shared" si="55"/>
        <v>0</v>
      </c>
      <c r="G158" s="22">
        <f t="shared" si="55"/>
        <v>0</v>
      </c>
      <c r="H158" s="22">
        <f t="shared" si="55"/>
        <v>0</v>
      </c>
    </row>
    <row r="159" spans="1:8" x14ac:dyDescent="0.25">
      <c r="A159" s="25" t="s">
        <v>25</v>
      </c>
      <c r="B159" s="6" t="s">
        <v>26</v>
      </c>
      <c r="C159" s="46">
        <v>0</v>
      </c>
      <c r="D159" s="7">
        <v>350</v>
      </c>
      <c r="E159" s="7">
        <v>550</v>
      </c>
      <c r="F159" s="7"/>
      <c r="G159" s="7"/>
      <c r="H159" s="7"/>
    </row>
    <row r="160" spans="1:8" x14ac:dyDescent="0.25">
      <c r="A160" s="25" t="s">
        <v>27</v>
      </c>
      <c r="B160" s="6" t="s">
        <v>28</v>
      </c>
      <c r="C160" s="46">
        <v>9389.74</v>
      </c>
      <c r="D160" s="7">
        <v>1338</v>
      </c>
      <c r="E160" s="7">
        <v>30238</v>
      </c>
      <c r="F160" s="7"/>
      <c r="G160" s="7"/>
      <c r="H160" s="7"/>
    </row>
    <row r="161" spans="1:8" x14ac:dyDescent="0.25">
      <c r="A161" s="25" t="s">
        <v>29</v>
      </c>
      <c r="B161" s="6" t="s">
        <v>30</v>
      </c>
      <c r="C161" s="46">
        <v>0</v>
      </c>
      <c r="D161" s="7">
        <v>0</v>
      </c>
      <c r="E161" s="7">
        <v>100</v>
      </c>
      <c r="F161" s="7"/>
      <c r="G161" s="7"/>
      <c r="H161" s="7"/>
    </row>
    <row r="162" spans="1:8" x14ac:dyDescent="0.25">
      <c r="A162" s="25" t="s">
        <v>44</v>
      </c>
      <c r="B162" s="6" t="s">
        <v>45</v>
      </c>
      <c r="C162" s="46">
        <v>0</v>
      </c>
      <c r="D162" s="7">
        <v>0</v>
      </c>
      <c r="E162" s="7">
        <v>0</v>
      </c>
      <c r="F162" s="7"/>
      <c r="G162" s="7"/>
      <c r="H162" s="7"/>
    </row>
    <row r="163" spans="1:8" x14ac:dyDescent="0.25">
      <c r="A163" s="25" t="s">
        <v>31</v>
      </c>
      <c r="B163" s="6" t="s">
        <v>32</v>
      </c>
      <c r="C163" s="46">
        <v>53440</v>
      </c>
      <c r="D163" s="7">
        <v>56600</v>
      </c>
      <c r="E163" s="7">
        <v>0</v>
      </c>
      <c r="F163" s="7"/>
      <c r="G163" s="7"/>
      <c r="H163" s="7"/>
    </row>
    <row r="164" spans="1:8" x14ac:dyDescent="0.25">
      <c r="A164" s="25" t="s">
        <v>33</v>
      </c>
      <c r="B164" s="6" t="s">
        <v>34</v>
      </c>
      <c r="C164" s="46">
        <v>0</v>
      </c>
      <c r="D164" s="7">
        <v>0</v>
      </c>
      <c r="E164" s="7">
        <v>0</v>
      </c>
      <c r="F164" s="7"/>
      <c r="G164" s="7"/>
      <c r="H164" s="7"/>
    </row>
    <row r="165" spans="1:8" x14ac:dyDescent="0.25">
      <c r="A165" s="25" t="s">
        <v>35</v>
      </c>
      <c r="B165" s="6" t="s">
        <v>36</v>
      </c>
      <c r="C165" s="46">
        <v>0</v>
      </c>
      <c r="D165" s="7">
        <v>0</v>
      </c>
      <c r="E165" s="7">
        <v>0</v>
      </c>
      <c r="F165" s="7"/>
      <c r="G165" s="7"/>
      <c r="H165" s="7"/>
    </row>
    <row r="166" spans="1:8" x14ac:dyDescent="0.25">
      <c r="A166" s="25" t="s">
        <v>37</v>
      </c>
      <c r="B166" s="6" t="s">
        <v>38</v>
      </c>
      <c r="C166" s="46">
        <v>0</v>
      </c>
      <c r="D166" s="7">
        <v>0</v>
      </c>
      <c r="E166" s="7">
        <v>2204</v>
      </c>
      <c r="F166" s="7"/>
      <c r="G166" s="7"/>
      <c r="H166" s="7"/>
    </row>
    <row r="167" spans="1:8" x14ac:dyDescent="0.25">
      <c r="A167" s="25" t="s">
        <v>39</v>
      </c>
      <c r="B167" s="6" t="s">
        <v>40</v>
      </c>
      <c r="C167" s="46">
        <v>0</v>
      </c>
      <c r="D167" s="7">
        <v>0</v>
      </c>
      <c r="E167" s="7">
        <v>0</v>
      </c>
      <c r="F167" s="7"/>
      <c r="G167" s="7"/>
      <c r="H167" s="7"/>
    </row>
    <row r="168" spans="1:8" x14ac:dyDescent="0.25">
      <c r="A168" s="42" t="s">
        <v>69</v>
      </c>
      <c r="B168" s="43" t="s">
        <v>70</v>
      </c>
      <c r="C168" s="44">
        <f t="shared" ref="C168:H168" si="56">C170+C178+C186+C195+C199</f>
        <v>1662642.5399999998</v>
      </c>
      <c r="D168" s="45">
        <f t="shared" si="56"/>
        <v>2709279</v>
      </c>
      <c r="E168" s="45">
        <f t="shared" si="56"/>
        <v>2614031</v>
      </c>
      <c r="F168" s="45">
        <f t="shared" si="56"/>
        <v>0</v>
      </c>
      <c r="G168" s="45">
        <f t="shared" si="56"/>
        <v>0</v>
      </c>
      <c r="H168" s="45">
        <f t="shared" si="56"/>
        <v>0</v>
      </c>
    </row>
    <row r="169" spans="1:8" x14ac:dyDescent="0.25">
      <c r="A169" s="17" t="s">
        <v>22</v>
      </c>
      <c r="B169" s="18" t="s">
        <v>23</v>
      </c>
      <c r="C169" s="41">
        <f t="shared" ref="C169:H169" si="57">C170+C178+C186+C195+C199</f>
        <v>1662642.5399999998</v>
      </c>
      <c r="D169" s="24">
        <f t="shared" si="57"/>
        <v>2709279</v>
      </c>
      <c r="E169" s="24">
        <f t="shared" si="57"/>
        <v>2614031</v>
      </c>
      <c r="F169" s="24">
        <f t="shared" si="57"/>
        <v>0</v>
      </c>
      <c r="G169" s="24">
        <f t="shared" si="57"/>
        <v>0</v>
      </c>
      <c r="H169" s="24">
        <f t="shared" si="57"/>
        <v>0</v>
      </c>
    </row>
    <row r="170" spans="1:8" x14ac:dyDescent="0.25">
      <c r="A170" s="20" t="s">
        <v>25</v>
      </c>
      <c r="B170" s="21" t="s">
        <v>10</v>
      </c>
      <c r="C170" s="40">
        <f>C171+C172+C173+C174+C175+C176+C177</f>
        <v>1261265.5900000001</v>
      </c>
      <c r="D170" s="22">
        <f t="shared" ref="D170:H170" si="58">D171+D172+D173+D174+D175+D176+D177</f>
        <v>2271200</v>
      </c>
      <c r="E170" s="22">
        <f t="shared" si="58"/>
        <v>2141200</v>
      </c>
      <c r="F170" s="22">
        <f t="shared" si="58"/>
        <v>0</v>
      </c>
      <c r="G170" s="22">
        <f t="shared" si="58"/>
        <v>0</v>
      </c>
      <c r="H170" s="22">
        <f t="shared" si="58"/>
        <v>0</v>
      </c>
    </row>
    <row r="171" spans="1:8" x14ac:dyDescent="0.25">
      <c r="A171" s="23" t="s">
        <v>25</v>
      </c>
      <c r="B171" s="18" t="s">
        <v>26</v>
      </c>
      <c r="C171" s="41">
        <v>212206.49</v>
      </c>
      <c r="D171" s="7">
        <v>165000</v>
      </c>
      <c r="E171" s="7">
        <v>165000</v>
      </c>
      <c r="F171" s="7"/>
      <c r="G171" s="7"/>
      <c r="H171" s="7"/>
    </row>
    <row r="172" spans="1:8" x14ac:dyDescent="0.25">
      <c r="A172" s="23" t="s">
        <v>27</v>
      </c>
      <c r="B172" s="18" t="s">
        <v>28</v>
      </c>
      <c r="C172" s="41">
        <v>991762.6</v>
      </c>
      <c r="D172" s="7">
        <v>1640000</v>
      </c>
      <c r="E172" s="7">
        <v>1540000</v>
      </c>
      <c r="F172" s="7"/>
      <c r="G172" s="7"/>
      <c r="H172" s="7"/>
    </row>
    <row r="173" spans="1:8" x14ac:dyDescent="0.25">
      <c r="A173" s="23" t="s">
        <v>29</v>
      </c>
      <c r="B173" s="18" t="s">
        <v>30</v>
      </c>
      <c r="C173" s="41">
        <v>4055.57</v>
      </c>
      <c r="D173" s="7">
        <v>29200</v>
      </c>
      <c r="E173" s="7">
        <v>29200</v>
      </c>
      <c r="F173" s="7"/>
      <c r="G173" s="7"/>
      <c r="H173" s="7"/>
    </row>
    <row r="174" spans="1:8" x14ac:dyDescent="0.25">
      <c r="A174" s="23" t="s">
        <v>31</v>
      </c>
      <c r="B174" s="18" t="s">
        <v>32</v>
      </c>
      <c r="C174" s="41">
        <v>0</v>
      </c>
      <c r="D174" s="7">
        <v>55000</v>
      </c>
      <c r="E174" s="7">
        <v>55000</v>
      </c>
      <c r="F174" s="7"/>
      <c r="G174" s="7"/>
      <c r="H174" s="7"/>
    </row>
    <row r="175" spans="1:8" x14ac:dyDescent="0.25">
      <c r="A175" s="23" t="s">
        <v>35</v>
      </c>
      <c r="B175" s="18" t="s">
        <v>36</v>
      </c>
      <c r="C175" s="41">
        <v>0</v>
      </c>
      <c r="D175" s="7">
        <v>15000</v>
      </c>
      <c r="E175" s="7">
        <v>15000</v>
      </c>
      <c r="F175" s="7"/>
      <c r="G175" s="7"/>
      <c r="H175" s="7"/>
    </row>
    <row r="176" spans="1:8" x14ac:dyDescent="0.25">
      <c r="A176" s="23" t="s">
        <v>37</v>
      </c>
      <c r="B176" s="18" t="s">
        <v>38</v>
      </c>
      <c r="C176" s="41">
        <v>50790.81</v>
      </c>
      <c r="D176" s="7">
        <v>348000</v>
      </c>
      <c r="E176" s="7">
        <v>318000</v>
      </c>
      <c r="F176" s="7"/>
      <c r="G176" s="7"/>
      <c r="H176" s="7"/>
    </row>
    <row r="177" spans="1:8" x14ac:dyDescent="0.25">
      <c r="A177" s="23" t="s">
        <v>39</v>
      </c>
      <c r="B177" s="18" t="s">
        <v>40</v>
      </c>
      <c r="C177" s="41">
        <v>2450.12</v>
      </c>
      <c r="D177" s="7">
        <v>19000</v>
      </c>
      <c r="E177" s="7">
        <v>19000</v>
      </c>
      <c r="F177" s="7"/>
      <c r="G177" s="7"/>
      <c r="H177" s="7"/>
    </row>
    <row r="178" spans="1:8" x14ac:dyDescent="0.25">
      <c r="A178" s="20" t="s">
        <v>49</v>
      </c>
      <c r="B178" s="21" t="s">
        <v>11</v>
      </c>
      <c r="C178" s="40">
        <f>C179+C180+C181+C182+C183+C184+C185</f>
        <v>150130.42000000001</v>
      </c>
      <c r="D178" s="22">
        <f t="shared" ref="D178:H178" si="59">D179+D180+D181+D182+D183+D184+D185</f>
        <v>336508</v>
      </c>
      <c r="E178" s="22">
        <f t="shared" si="59"/>
        <v>336508</v>
      </c>
      <c r="F178" s="22">
        <f t="shared" si="59"/>
        <v>0</v>
      </c>
      <c r="G178" s="22">
        <f t="shared" si="59"/>
        <v>0</v>
      </c>
      <c r="H178" s="22">
        <f t="shared" si="59"/>
        <v>0</v>
      </c>
    </row>
    <row r="179" spans="1:8" x14ac:dyDescent="0.25">
      <c r="A179" s="23" t="s">
        <v>25</v>
      </c>
      <c r="B179" s="18" t="s">
        <v>26</v>
      </c>
      <c r="C179" s="46">
        <v>7789.24</v>
      </c>
      <c r="D179" s="7">
        <v>9420</v>
      </c>
      <c r="E179" s="7">
        <v>9420</v>
      </c>
      <c r="F179" s="7"/>
      <c r="G179" s="7"/>
      <c r="H179" s="7"/>
    </row>
    <row r="180" spans="1:8" x14ac:dyDescent="0.25">
      <c r="A180" s="23" t="s">
        <v>27</v>
      </c>
      <c r="B180" s="18" t="s">
        <v>28</v>
      </c>
      <c r="C180" s="41">
        <v>130218.71</v>
      </c>
      <c r="D180" s="7">
        <v>311628</v>
      </c>
      <c r="E180" s="7">
        <v>289628</v>
      </c>
      <c r="F180" s="7"/>
      <c r="G180" s="7"/>
      <c r="H180" s="7"/>
    </row>
    <row r="181" spans="1:8" x14ac:dyDescent="0.25">
      <c r="A181" s="23" t="s">
        <v>29</v>
      </c>
      <c r="B181" s="18" t="s">
        <v>30</v>
      </c>
      <c r="C181" s="46">
        <v>138.53</v>
      </c>
      <c r="D181" s="7">
        <v>110</v>
      </c>
      <c r="E181" s="7">
        <v>22110</v>
      </c>
      <c r="F181" s="7"/>
      <c r="G181" s="7"/>
      <c r="H181" s="7"/>
    </row>
    <row r="182" spans="1:8" x14ac:dyDescent="0.25">
      <c r="A182" s="23" t="s">
        <v>31</v>
      </c>
      <c r="B182" s="32" t="s">
        <v>32</v>
      </c>
      <c r="C182" s="46">
        <v>2227.2199999999998</v>
      </c>
      <c r="D182" s="7">
        <v>1500</v>
      </c>
      <c r="E182" s="7">
        <v>1500</v>
      </c>
      <c r="F182" s="7"/>
      <c r="G182" s="7"/>
      <c r="H182" s="7"/>
    </row>
    <row r="183" spans="1:8" x14ac:dyDescent="0.25">
      <c r="A183" s="23" t="s">
        <v>35</v>
      </c>
      <c r="B183" s="32" t="s">
        <v>36</v>
      </c>
      <c r="C183" s="46">
        <v>0</v>
      </c>
      <c r="D183" s="7">
        <v>100</v>
      </c>
      <c r="E183" s="7">
        <v>100</v>
      </c>
      <c r="F183" s="7"/>
      <c r="G183" s="7"/>
      <c r="H183" s="7"/>
    </row>
    <row r="184" spans="1:8" x14ac:dyDescent="0.25">
      <c r="A184" s="23">
        <v>42</v>
      </c>
      <c r="B184" s="32" t="s">
        <v>38</v>
      </c>
      <c r="C184" s="46">
        <v>9024.7199999999993</v>
      </c>
      <c r="D184" s="7">
        <v>13550</v>
      </c>
      <c r="E184" s="7">
        <v>11550</v>
      </c>
      <c r="F184" s="7"/>
      <c r="G184" s="7"/>
      <c r="H184" s="7"/>
    </row>
    <row r="185" spans="1:8" x14ac:dyDescent="0.25">
      <c r="A185" s="23">
        <v>45</v>
      </c>
      <c r="B185" s="32" t="s">
        <v>40</v>
      </c>
      <c r="C185" s="46">
        <v>732</v>
      </c>
      <c r="D185" s="7">
        <v>200</v>
      </c>
      <c r="E185" s="7">
        <v>2200</v>
      </c>
      <c r="F185" s="7"/>
      <c r="G185" s="7"/>
      <c r="H185" s="7"/>
    </row>
    <row r="186" spans="1:8" x14ac:dyDescent="0.25">
      <c r="A186" s="20" t="s">
        <v>68</v>
      </c>
      <c r="B186" s="34" t="s">
        <v>14</v>
      </c>
      <c r="C186" s="40">
        <f>C187+C188+C189+C191+C192+C193+C194+C190</f>
        <v>240939.12999999998</v>
      </c>
      <c r="D186" s="22">
        <f t="shared" ref="D186:H186" si="60">D187+D188+D189+D191+D192+D193+D194+D190</f>
        <v>93475</v>
      </c>
      <c r="E186" s="22">
        <f t="shared" si="60"/>
        <v>128227</v>
      </c>
      <c r="F186" s="22">
        <f t="shared" si="60"/>
        <v>0</v>
      </c>
      <c r="G186" s="22">
        <f t="shared" si="60"/>
        <v>0</v>
      </c>
      <c r="H186" s="22">
        <f t="shared" si="60"/>
        <v>0</v>
      </c>
    </row>
    <row r="187" spans="1:8" x14ac:dyDescent="0.25">
      <c r="A187" s="23" t="s">
        <v>25</v>
      </c>
      <c r="B187" s="32" t="s">
        <v>26</v>
      </c>
      <c r="C187" s="46">
        <f>108560.01+16527.32+5658.89</f>
        <v>130746.21999999999</v>
      </c>
      <c r="D187" s="7">
        <v>35000</v>
      </c>
      <c r="E187" s="7">
        <f>35000-15573</f>
        <v>19427</v>
      </c>
      <c r="F187" s="7"/>
      <c r="G187" s="7"/>
      <c r="H187" s="7"/>
    </row>
    <row r="188" spans="1:8" x14ac:dyDescent="0.25">
      <c r="A188" s="23">
        <v>32</v>
      </c>
      <c r="B188" s="32" t="s">
        <v>28</v>
      </c>
      <c r="C188" s="46">
        <f>3569.9+21755.49+59198.17</f>
        <v>84523.56</v>
      </c>
      <c r="D188" s="7">
        <f>2500+52775</f>
        <v>55275</v>
      </c>
      <c r="E188" s="7">
        <v>33000</v>
      </c>
      <c r="F188" s="7"/>
      <c r="G188" s="7"/>
      <c r="H188" s="7"/>
    </row>
    <row r="189" spans="1:8" x14ac:dyDescent="0.25">
      <c r="A189" s="23">
        <v>34</v>
      </c>
      <c r="B189" s="32" t="s">
        <v>30</v>
      </c>
      <c r="C189" s="46">
        <f>4981.01+10.62</f>
        <v>4991.63</v>
      </c>
      <c r="D189" s="7">
        <v>200</v>
      </c>
      <c r="E189" s="7">
        <v>200</v>
      </c>
      <c r="F189" s="7"/>
      <c r="G189" s="7"/>
      <c r="H189" s="7"/>
    </row>
    <row r="190" spans="1:8" x14ac:dyDescent="0.25">
      <c r="A190" s="23">
        <v>36</v>
      </c>
      <c r="B190" s="6" t="s">
        <v>45</v>
      </c>
      <c r="C190" s="46">
        <v>11800.87</v>
      </c>
      <c r="D190" s="7">
        <v>0</v>
      </c>
      <c r="E190" s="7">
        <v>0</v>
      </c>
      <c r="F190" s="7"/>
      <c r="G190" s="7"/>
      <c r="H190" s="7"/>
    </row>
    <row r="191" spans="1:8" x14ac:dyDescent="0.25">
      <c r="A191" s="23" t="s">
        <v>31</v>
      </c>
      <c r="B191" s="32" t="s">
        <v>32</v>
      </c>
      <c r="C191" s="46">
        <v>0</v>
      </c>
      <c r="D191" s="7">
        <v>1000</v>
      </c>
      <c r="E191" s="7">
        <v>57600</v>
      </c>
      <c r="F191" s="7"/>
      <c r="G191" s="7"/>
      <c r="H191" s="7"/>
    </row>
    <row r="192" spans="1:8" x14ac:dyDescent="0.25">
      <c r="A192" s="23">
        <v>41</v>
      </c>
      <c r="B192" s="32" t="s">
        <v>36</v>
      </c>
      <c r="C192" s="46">
        <v>0</v>
      </c>
      <c r="D192" s="7">
        <v>0</v>
      </c>
      <c r="E192" s="7">
        <v>16000</v>
      </c>
      <c r="F192" s="7"/>
      <c r="G192" s="7"/>
      <c r="H192" s="7"/>
    </row>
    <row r="193" spans="1:8" x14ac:dyDescent="0.25">
      <c r="A193" s="23">
        <v>42</v>
      </c>
      <c r="B193" s="32" t="s">
        <v>38</v>
      </c>
      <c r="C193" s="46">
        <f>3983+4893.85</f>
        <v>8876.85</v>
      </c>
      <c r="D193" s="7">
        <v>2000</v>
      </c>
      <c r="E193" s="7">
        <v>2000</v>
      </c>
      <c r="F193" s="7"/>
      <c r="G193" s="7"/>
      <c r="H193" s="7"/>
    </row>
    <row r="194" spans="1:8" x14ac:dyDescent="0.25">
      <c r="A194" s="23">
        <v>45</v>
      </c>
      <c r="B194" s="32" t="s">
        <v>40</v>
      </c>
      <c r="C194" s="46">
        <v>0</v>
      </c>
      <c r="D194" s="7">
        <v>0</v>
      </c>
      <c r="E194" s="7">
        <v>0</v>
      </c>
      <c r="F194" s="7"/>
      <c r="G194" s="7"/>
      <c r="H194" s="7"/>
    </row>
    <row r="195" spans="1:8" x14ac:dyDescent="0.25">
      <c r="A195" s="20" t="s">
        <v>51</v>
      </c>
      <c r="B195" s="34" t="s">
        <v>15</v>
      </c>
      <c r="C195" s="40">
        <f>C196+C197+C198</f>
        <v>10307.4</v>
      </c>
      <c r="D195" s="22">
        <f t="shared" ref="D195:H195" si="61">D196+D197+D198</f>
        <v>4034</v>
      </c>
      <c r="E195" s="22">
        <f t="shared" si="61"/>
        <v>4034</v>
      </c>
      <c r="F195" s="22">
        <f t="shared" si="61"/>
        <v>0</v>
      </c>
      <c r="G195" s="22">
        <f t="shared" si="61"/>
        <v>0</v>
      </c>
      <c r="H195" s="22">
        <f t="shared" si="61"/>
        <v>0</v>
      </c>
    </row>
    <row r="196" spans="1:8" x14ac:dyDescent="0.25">
      <c r="A196" s="23" t="s">
        <v>25</v>
      </c>
      <c r="B196" s="32" t="s">
        <v>26</v>
      </c>
      <c r="C196" s="46">
        <v>0</v>
      </c>
      <c r="D196" s="7">
        <v>0</v>
      </c>
      <c r="E196" s="7">
        <v>0</v>
      </c>
      <c r="F196" s="7"/>
      <c r="G196" s="7"/>
      <c r="H196" s="7"/>
    </row>
    <row r="197" spans="1:8" x14ac:dyDescent="0.25">
      <c r="A197" s="23" t="s">
        <v>27</v>
      </c>
      <c r="B197" s="32" t="s">
        <v>28</v>
      </c>
      <c r="C197" s="46">
        <v>10307.4</v>
      </c>
      <c r="D197" s="7">
        <v>4034</v>
      </c>
      <c r="E197" s="7">
        <v>4034</v>
      </c>
      <c r="F197" s="7"/>
      <c r="G197" s="7"/>
      <c r="H197" s="7"/>
    </row>
    <row r="198" spans="1:8" x14ac:dyDescent="0.25">
      <c r="A198" s="23" t="s">
        <v>37</v>
      </c>
      <c r="B198" s="32" t="s">
        <v>38</v>
      </c>
      <c r="C198" s="46">
        <v>0</v>
      </c>
      <c r="D198" s="7">
        <v>0</v>
      </c>
      <c r="E198" s="7">
        <v>0</v>
      </c>
      <c r="F198" s="7"/>
      <c r="G198" s="7"/>
      <c r="H198" s="7"/>
    </row>
    <row r="199" spans="1:8" x14ac:dyDescent="0.25">
      <c r="A199" s="20">
        <v>71</v>
      </c>
      <c r="B199" s="34" t="s">
        <v>16</v>
      </c>
      <c r="C199" s="40">
        <f>C200</f>
        <v>0</v>
      </c>
      <c r="D199" s="22">
        <f t="shared" ref="D199:H199" si="62">D200</f>
        <v>4062</v>
      </c>
      <c r="E199" s="22">
        <f t="shared" si="62"/>
        <v>4062</v>
      </c>
      <c r="F199" s="22">
        <f t="shared" si="62"/>
        <v>0</v>
      </c>
      <c r="G199" s="22">
        <f t="shared" si="62"/>
        <v>0</v>
      </c>
      <c r="H199" s="22">
        <f t="shared" si="62"/>
        <v>0</v>
      </c>
    </row>
    <row r="200" spans="1:8" x14ac:dyDescent="0.25">
      <c r="A200" s="23">
        <v>45</v>
      </c>
      <c r="B200" s="32" t="s">
        <v>40</v>
      </c>
      <c r="C200" s="46">
        <v>0</v>
      </c>
      <c r="D200" s="7">
        <v>4062</v>
      </c>
      <c r="E200" s="7">
        <v>4062</v>
      </c>
      <c r="F200" s="7"/>
      <c r="G200" s="7"/>
      <c r="H200" s="7"/>
    </row>
    <row r="201" spans="1:8" x14ac:dyDescent="0.25">
      <c r="A201" s="14" t="s">
        <v>46</v>
      </c>
      <c r="B201" s="15" t="s">
        <v>47</v>
      </c>
      <c r="C201" s="26">
        <f>C202</f>
        <v>60949.26</v>
      </c>
      <c r="D201" s="26">
        <f>D203</f>
        <v>50000</v>
      </c>
      <c r="E201" s="26">
        <f>E203</f>
        <v>50000</v>
      </c>
      <c r="F201" s="26">
        <f>F203</f>
        <v>0</v>
      </c>
      <c r="G201" s="26">
        <f t="shared" ref="G201:H201" si="63">G203</f>
        <v>0</v>
      </c>
      <c r="H201" s="26">
        <f t="shared" si="63"/>
        <v>0</v>
      </c>
    </row>
    <row r="202" spans="1:8" x14ac:dyDescent="0.25">
      <c r="A202" s="17" t="s">
        <v>22</v>
      </c>
      <c r="B202" s="18" t="s">
        <v>23</v>
      </c>
      <c r="C202" s="24">
        <f>C203</f>
        <v>60949.26</v>
      </c>
      <c r="D202" s="24">
        <f>D203</f>
        <v>50000</v>
      </c>
      <c r="E202" s="24">
        <f>E203</f>
        <v>50000</v>
      </c>
      <c r="F202" s="24">
        <f>F203</f>
        <v>0</v>
      </c>
      <c r="G202" s="24">
        <f t="shared" ref="G202:H202" si="64">G203</f>
        <v>0</v>
      </c>
      <c r="H202" s="24">
        <f t="shared" si="64"/>
        <v>0</v>
      </c>
    </row>
    <row r="203" spans="1:8" x14ac:dyDescent="0.25">
      <c r="A203" s="20" t="s">
        <v>24</v>
      </c>
      <c r="B203" s="21" t="s">
        <v>8</v>
      </c>
      <c r="C203" s="22">
        <f>C204+C205+C206</f>
        <v>60949.26</v>
      </c>
      <c r="D203" s="22">
        <f t="shared" ref="D203:H203" si="65">D204+D205+D206</f>
        <v>50000</v>
      </c>
      <c r="E203" s="22">
        <f t="shared" si="65"/>
        <v>50000</v>
      </c>
      <c r="F203" s="22">
        <f t="shared" si="65"/>
        <v>0</v>
      </c>
      <c r="G203" s="22">
        <f t="shared" si="65"/>
        <v>0</v>
      </c>
      <c r="H203" s="22">
        <f t="shared" si="65"/>
        <v>0</v>
      </c>
    </row>
    <row r="204" spans="1:8" x14ac:dyDescent="0.25">
      <c r="A204" s="23">
        <v>31</v>
      </c>
      <c r="B204" s="18" t="s">
        <v>26</v>
      </c>
      <c r="C204" s="24">
        <v>30414.49</v>
      </c>
      <c r="D204" s="24">
        <v>50000</v>
      </c>
      <c r="E204" s="24">
        <v>50000</v>
      </c>
      <c r="F204" s="24">
        <v>0</v>
      </c>
      <c r="G204" s="24">
        <v>0</v>
      </c>
      <c r="H204" s="24">
        <v>0</v>
      </c>
    </row>
    <row r="205" spans="1:8" x14ac:dyDescent="0.25">
      <c r="A205" s="23">
        <v>32</v>
      </c>
      <c r="B205" s="6" t="s">
        <v>28</v>
      </c>
      <c r="C205" s="24">
        <v>16523.650000000001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</row>
    <row r="206" spans="1:8" x14ac:dyDescent="0.25">
      <c r="A206" s="23">
        <v>34</v>
      </c>
      <c r="B206" s="6" t="s">
        <v>30</v>
      </c>
      <c r="C206" s="24">
        <v>14011.12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</row>
  </sheetData>
  <dataValidations count="1">
    <dataValidation type="list" allowBlank="1" showInputMessage="1" showErrorMessage="1" errorTitle="GREŠKA" error="U ovo polje je dozvoljen unos samo brojčanih vrijednosti (bez decimala!)" prompt="Molimo odaberite vrijednost iz padajućeg izbornika!" sqref="A201" xr:uid="{7F1F2181-AD07-41FC-9BE4-C06695671249}">
      <formula1>$AD$6:$AD$250</formula1>
    </dataValidation>
  </dataValidations>
  <pageMargins left="0.31496062992125984" right="0.31496062992125984" top="0.74803149606299213" bottom="0.7480314960629921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Čmajne</dc:creator>
  <cp:lastModifiedBy>Josipa Čmajne</cp:lastModifiedBy>
  <cp:lastPrinted>2026-02-02T09:31:38Z</cp:lastPrinted>
  <dcterms:created xsi:type="dcterms:W3CDTF">2015-06-05T18:17:20Z</dcterms:created>
  <dcterms:modified xsi:type="dcterms:W3CDTF">2026-02-02T09:39:31Z</dcterms:modified>
</cp:coreProperties>
</file>